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codeName="{91AB8045-AFC0-B76E-F17D-A240E00664AE}"/>
  <workbookPr codeName="ThisWorkbook" defaultThemeVersion="124226"/>
  <mc:AlternateContent xmlns:mc="http://schemas.openxmlformats.org/markup-compatibility/2006">
    <mc:Choice Requires="x15">
      <x15ac:absPath xmlns:x15ac="http://schemas.microsoft.com/office/spreadsheetml/2010/11/ac" url="C:\Users\marc\Documents\FABF Website\"/>
    </mc:Choice>
  </mc:AlternateContent>
  <xr:revisionPtr revIDLastSave="0" documentId="8_{6354349A-DF8D-42D2-BDDE-190C7A53E762}" xr6:coauthVersionLast="45" xr6:coauthVersionMax="45" xr10:uidLastSave="{00000000-0000-0000-0000-000000000000}"/>
  <bookViews>
    <workbookView xWindow="-108" yWindow="-108" windowWidth="23256" windowHeight="12576" tabRatio="631" autoFilterDateGrouping="0" xr2:uid="{00000000-000D-0000-FFFF-FFFF00000000}"/>
  </bookViews>
  <sheets>
    <sheet name="FABF" sheetId="13" r:id="rId1"/>
    <sheet name="Disclaimer" sheetId="12" r:id="rId2"/>
    <sheet name="Assumptions" sheetId="8" r:id="rId3"/>
    <sheet name="Calculation" sheetId="11" r:id="rId4"/>
    <sheet name="Estimate Program" sheetId="9" r:id="rId5"/>
    <sheet name="53-23" sheetId="10" r:id="rId6"/>
    <sheet name="Ranks" sheetId="2" r:id="rId7"/>
    <sheet name="Step 11 Salaries" sheetId="1" r:id="rId8"/>
    <sheet name="Step 10 Salaries" sheetId="4" r:id="rId9"/>
    <sheet name="Step 9 Salaries" sheetId="5" r:id="rId10"/>
    <sheet name="Step 8 Salaries" sheetId="6" r:id="rId11"/>
    <sheet name="Step 7 Salaries" sheetId="7" r:id="rId12"/>
  </sheets>
  <externalReferences>
    <externalReference r:id="rId13"/>
  </externalReferences>
  <definedNames>
    <definedName name="assumptionEnd">FABF!$K$54</definedName>
    <definedName name="assumptionStart">FABF!$B$31</definedName>
    <definedName name="calculationEnd">FABF!$B$76</definedName>
    <definedName name="calculationStart">FABF!$B$56</definedName>
    <definedName name="continuousService">FABF!$B$36</definedName>
    <definedName name="disclaimerStart">FABF!$B$4</definedName>
    <definedName name="dobCell">FABF!$H$34</definedName>
    <definedName name="estimateOnlyMsg">FABF!$B$64</definedName>
    <definedName name="_xlnm.Print_Area" localSheetId="3">FABF!$A$56:$S$76</definedName>
    <definedName name="retirementDateCell">FABF!$H$37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613" i="13" l="1" a="1"/>
  <c r="I613" i="13" s="1"/>
  <c r="D156" i="13" l="1"/>
  <c r="E156" i="13"/>
  <c r="F156" i="13"/>
  <c r="D163" i="13"/>
  <c r="E163" i="13"/>
  <c r="F163" i="13"/>
  <c r="H1" i="13"/>
  <c r="N35" i="13" l="1"/>
  <c r="N36" i="13" s="1"/>
  <c r="N37" i="13" s="1"/>
  <c r="N38" i="13" s="1"/>
  <c r="H1" i="8" l="1"/>
  <c r="G1" i="8" s="1"/>
  <c r="B10" i="8" l="1"/>
  <c r="A376" i="13"/>
  <c r="A120" i="13"/>
  <c r="A371" i="13"/>
  <c r="A602" i="13"/>
  <c r="A346" i="13"/>
  <c r="A561" i="13"/>
  <c r="A445" i="13"/>
  <c r="A201" i="13"/>
  <c r="A320" i="13"/>
  <c r="A487" i="13"/>
  <c r="A143" i="13"/>
  <c r="A290" i="13"/>
  <c r="A84" i="13"/>
  <c r="A313" i="13"/>
  <c r="H37" i="13"/>
  <c r="A508" i="13"/>
  <c r="A164" i="13"/>
  <c r="A331" i="13"/>
  <c r="A478" i="13"/>
  <c r="A134" i="13"/>
  <c r="A285" i="13"/>
  <c r="A181" i="13"/>
  <c r="A31" i="13"/>
  <c r="A308" i="13"/>
  <c r="A475" i="13"/>
  <c r="A135" i="13"/>
  <c r="A278" i="13"/>
  <c r="A91" i="13"/>
  <c r="A281" i="13"/>
  <c r="A38" i="13"/>
  <c r="A452" i="13"/>
  <c r="A604" i="13"/>
  <c r="A360" i="13"/>
  <c r="A611" i="13"/>
  <c r="A355" i="13"/>
  <c r="A586" i="13"/>
  <c r="A330" i="13"/>
  <c r="A497" i="13"/>
  <c r="A381" i="13"/>
  <c r="A612" i="13"/>
  <c r="A300" i="13"/>
  <c r="A463" i="13"/>
  <c r="A610" i="13"/>
  <c r="A270" i="13"/>
  <c r="A549" i="13"/>
  <c r="A233" i="13"/>
  <c r="C52" i="13"/>
  <c r="A484" i="13"/>
  <c r="A144" i="13"/>
  <c r="A311" i="13"/>
  <c r="A454" i="13"/>
  <c r="A114" i="13"/>
  <c r="A205" i="13"/>
  <c r="H34" i="13"/>
  <c r="A49" i="13"/>
  <c r="A288" i="13"/>
  <c r="A456" i="13"/>
  <c r="A451" i="13"/>
  <c r="A426" i="13"/>
  <c r="A421" i="13"/>
  <c r="A428" i="13"/>
  <c r="A251" i="13"/>
  <c r="A417" i="13"/>
  <c r="A43" i="13"/>
  <c r="A272" i="13"/>
  <c r="A582" i="13"/>
  <c r="A261" i="13"/>
  <c r="A58" i="13"/>
  <c r="A603" i="13"/>
  <c r="A155" i="13"/>
  <c r="A174" i="13"/>
  <c r="A565" i="13"/>
  <c r="B1" i="13"/>
  <c r="A348" i="13"/>
  <c r="A471" i="13"/>
  <c r="A127" i="13"/>
  <c r="A274" i="13"/>
  <c r="A83" i="13"/>
  <c r="A249" i="13"/>
  <c r="A55" i="13"/>
  <c r="A136" i="13"/>
  <c r="A106" i="13"/>
  <c r="A507" i="13"/>
  <c r="A409" i="13"/>
  <c r="A568" i="13"/>
  <c r="A312" i="13"/>
  <c r="A563" i="13"/>
  <c r="A307" i="13"/>
  <c r="A538" i="13"/>
  <c r="A282" i="13"/>
  <c r="A305" i="13"/>
  <c r="A189" i="13"/>
  <c r="A576" i="13"/>
  <c r="A236" i="13"/>
  <c r="A399" i="13"/>
  <c r="A546" i="13"/>
  <c r="A206" i="13"/>
  <c r="A557" i="13"/>
  <c r="A90" i="13"/>
  <c r="A75" i="13"/>
  <c r="A420" i="13"/>
  <c r="A587" i="13"/>
  <c r="A247" i="13"/>
  <c r="A390" i="13"/>
  <c r="A401" i="13"/>
  <c r="A341" i="13"/>
  <c r="I43" i="13"/>
  <c r="A564" i="13"/>
  <c r="A224" i="13"/>
  <c r="A391" i="13"/>
  <c r="A534" i="13"/>
  <c r="A194" i="13"/>
  <c r="A525" i="13"/>
  <c r="A82" i="13"/>
  <c r="H52" i="13"/>
  <c r="A368" i="13"/>
  <c r="A552" i="13"/>
  <c r="A296" i="13"/>
  <c r="A547" i="13"/>
  <c r="A291" i="13"/>
  <c r="A522" i="13"/>
  <c r="A266" i="13"/>
  <c r="A241" i="13"/>
  <c r="A125" i="13"/>
  <c r="A556" i="13"/>
  <c r="A212" i="13"/>
  <c r="A379" i="13"/>
  <c r="A526" i="13"/>
  <c r="A182" i="13"/>
  <c r="A477" i="13"/>
  <c r="A597" i="13"/>
  <c r="H50" i="13"/>
  <c r="A400" i="13"/>
  <c r="A567" i="13"/>
  <c r="A223" i="13"/>
  <c r="A370" i="13"/>
  <c r="A321" i="13"/>
  <c r="A93" i="13"/>
  <c r="A73" i="13"/>
  <c r="A544" i="13"/>
  <c r="A204" i="13"/>
  <c r="A328" i="13"/>
  <c r="A323" i="13"/>
  <c r="A298" i="13"/>
  <c r="A253" i="13"/>
  <c r="A256" i="13"/>
  <c r="A566" i="13"/>
  <c r="A113" i="13"/>
  <c r="I54" i="13"/>
  <c r="A607" i="13"/>
  <c r="A414" i="13"/>
  <c r="A79" i="13"/>
  <c r="A588" i="13"/>
  <c r="A495" i="13"/>
  <c r="A514" i="13"/>
  <c r="A465" i="13"/>
  <c r="A361" i="13"/>
  <c r="C1" i="13"/>
  <c r="A240" i="13"/>
  <c r="A383" i="13"/>
  <c r="A530" i="13"/>
  <c r="A190" i="13"/>
  <c r="A493" i="13"/>
  <c r="A78" i="13"/>
  <c r="H43" i="13"/>
  <c r="A387" i="13"/>
  <c r="A509" i="13"/>
  <c r="A167" i="13"/>
  <c r="A35" i="13"/>
  <c r="A498" i="13"/>
  <c r="A70" i="13"/>
  <c r="A199" i="13"/>
  <c r="A209" i="13"/>
  <c r="A123" i="13"/>
  <c r="A53" i="13"/>
  <c r="A176" i="13"/>
  <c r="A343" i="13"/>
  <c r="A486" i="13"/>
  <c r="A146" i="13"/>
  <c r="A333" i="13"/>
  <c r="A277" i="13"/>
  <c r="A30" i="13"/>
  <c r="A216" i="13"/>
  <c r="A211" i="13"/>
  <c r="A186" i="13"/>
  <c r="A585" i="13"/>
  <c r="A108" i="13"/>
  <c r="A418" i="13"/>
  <c r="A87" i="13"/>
  <c r="A32" i="13"/>
  <c r="A459" i="13"/>
  <c r="A262" i="13"/>
  <c r="A217" i="13"/>
  <c r="A436" i="13"/>
  <c r="A411" i="13"/>
  <c r="A430" i="13"/>
  <c r="A129" i="13"/>
  <c r="A71" i="13"/>
  <c r="A152" i="13"/>
  <c r="A147" i="13"/>
  <c r="A122" i="13"/>
  <c r="A329" i="13"/>
  <c r="A527" i="13"/>
  <c r="A334" i="13"/>
  <c r="A489" i="13"/>
  <c r="A548" i="13"/>
  <c r="A375" i="13"/>
  <c r="A178" i="13"/>
  <c r="A533" i="13"/>
  <c r="A352" i="13"/>
  <c r="A347" i="13"/>
  <c r="A504" i="13"/>
  <c r="A248" i="13"/>
  <c r="A499" i="13"/>
  <c r="A243" i="13"/>
  <c r="A474" i="13"/>
  <c r="A218" i="13"/>
  <c r="A96" i="13"/>
  <c r="A293" i="13"/>
  <c r="A492" i="13"/>
  <c r="A148" i="13"/>
  <c r="A315" i="13"/>
  <c r="A462" i="13"/>
  <c r="A118" i="13"/>
  <c r="A221" i="13"/>
  <c r="A89" i="13"/>
  <c r="A66" i="13"/>
  <c r="A336" i="13"/>
  <c r="A503" i="13"/>
  <c r="A159" i="13"/>
  <c r="A306" i="13"/>
  <c r="A100" i="13"/>
  <c r="A377" i="13"/>
  <c r="A48" i="13"/>
  <c r="A480" i="13"/>
  <c r="A140" i="13"/>
  <c r="A303" i="13"/>
  <c r="A450" i="13"/>
  <c r="A110" i="13"/>
  <c r="A173" i="13"/>
  <c r="A2" i="13"/>
  <c r="K54" i="13"/>
  <c r="A284" i="13"/>
  <c r="A488" i="13"/>
  <c r="A232" i="13"/>
  <c r="A483" i="13"/>
  <c r="A227" i="13"/>
  <c r="A458" i="13"/>
  <c r="A202" i="13"/>
  <c r="A80" i="13"/>
  <c r="A105" i="13"/>
  <c r="A468" i="13"/>
  <c r="A128" i="13"/>
  <c r="A295" i="13"/>
  <c r="A438" i="13"/>
  <c r="A593" i="13"/>
  <c r="A141" i="13"/>
  <c r="A40" i="13"/>
  <c r="A62" i="13"/>
  <c r="A316" i="13"/>
  <c r="A479" i="13"/>
  <c r="A139" i="13"/>
  <c r="A286" i="13"/>
  <c r="A99" i="13"/>
  <c r="A297" i="13"/>
  <c r="A45" i="13"/>
  <c r="A460" i="13"/>
  <c r="A600" i="13"/>
  <c r="A200" i="13"/>
  <c r="A195" i="13"/>
  <c r="A170" i="13"/>
  <c r="A521" i="13"/>
  <c r="A591" i="13"/>
  <c r="A398" i="13"/>
  <c r="A389" i="13"/>
  <c r="A76" i="13"/>
  <c r="A439" i="13"/>
  <c r="A242" i="13"/>
  <c r="A137" i="13"/>
  <c r="A416" i="13"/>
  <c r="A367" i="13"/>
  <c r="A406" i="13"/>
  <c r="A92" i="13"/>
  <c r="A501" i="13"/>
  <c r="A580" i="13"/>
  <c r="A132" i="13"/>
  <c r="A299" i="13"/>
  <c r="A446" i="13"/>
  <c r="A609" i="13"/>
  <c r="A157" i="13"/>
  <c r="K76" i="13"/>
  <c r="A47" i="13"/>
  <c r="A131" i="13"/>
  <c r="A265" i="13"/>
  <c r="A310" i="13"/>
  <c r="A528" i="13"/>
  <c r="A158" i="13"/>
  <c r="A500" i="13"/>
  <c r="A470" i="13"/>
  <c r="A165" i="13"/>
  <c r="A121" i="13"/>
  <c r="A516" i="13"/>
  <c r="A599" i="13"/>
  <c r="A255" i="13"/>
  <c r="A402" i="13"/>
  <c r="A449" i="13"/>
  <c r="A437" i="13"/>
  <c r="A72" i="13"/>
  <c r="C76" i="13"/>
  <c r="A595" i="13"/>
  <c r="A570" i="13"/>
  <c r="A433" i="13"/>
  <c r="A608" i="13"/>
  <c r="A443" i="13"/>
  <c r="A246" i="13"/>
  <c r="A153" i="13"/>
  <c r="A464" i="13"/>
  <c r="A287" i="13"/>
  <c r="A577" i="13"/>
  <c r="A64" i="13"/>
  <c r="A268" i="13"/>
  <c r="A283" i="13"/>
  <c r="A322" i="13"/>
  <c r="A605" i="13"/>
  <c r="A536" i="13"/>
  <c r="A531" i="13"/>
  <c r="A506" i="13"/>
  <c r="A177" i="13"/>
  <c r="A532" i="13"/>
  <c r="A359" i="13"/>
  <c r="A162" i="13"/>
  <c r="A405" i="13"/>
  <c r="A380" i="13"/>
  <c r="A203" i="13"/>
  <c r="A225" i="13"/>
  <c r="A59" i="13"/>
  <c r="A180" i="13"/>
  <c r="A239" i="13"/>
  <c r="A440" i="13"/>
  <c r="A410" i="13"/>
  <c r="A404" i="13"/>
  <c r="A337" i="13"/>
  <c r="A252" i="13"/>
  <c r="A85" i="13"/>
  <c r="A559" i="13"/>
  <c r="A81" i="13"/>
  <c r="A424" i="13"/>
  <c r="A394" i="13"/>
  <c r="A384" i="13"/>
  <c r="A257" i="13"/>
  <c r="A228" i="13"/>
  <c r="A541" i="13"/>
  <c r="A584" i="13"/>
  <c r="A596" i="13"/>
  <c r="A444" i="13"/>
  <c r="A244" i="13"/>
  <c r="A54" i="13"/>
  <c r="A358" i="13"/>
  <c r="A520" i="13"/>
  <c r="A188" i="13"/>
  <c r="A160" i="13"/>
  <c r="A269" i="13"/>
  <c r="A412" i="13"/>
  <c r="A171" i="13"/>
  <c r="A111" i="13"/>
  <c r="A50" i="13"/>
  <c r="A467" i="13"/>
  <c r="A581" i="13"/>
  <c r="A271" i="13"/>
  <c r="C54" i="13"/>
  <c r="A606" i="13"/>
  <c r="A42" i="13"/>
  <c r="A175" i="13"/>
  <c r="A441" i="13"/>
  <c r="A403" i="13"/>
  <c r="A573" i="13"/>
  <c r="A187" i="13"/>
  <c r="A65" i="13"/>
  <c r="A518" i="13"/>
  <c r="A60" i="13"/>
  <c r="A598" i="13"/>
  <c r="A150" i="13"/>
  <c r="A245" i="13"/>
  <c r="A44" i="13"/>
  <c r="A324" i="13"/>
  <c r="A447" i="13"/>
  <c r="A594" i="13"/>
  <c r="A254" i="13"/>
  <c r="A373" i="13"/>
  <c r="A169" i="13"/>
  <c r="C49" i="13"/>
  <c r="A264" i="13"/>
  <c r="A234" i="13"/>
  <c r="A172" i="13"/>
  <c r="A301" i="13"/>
  <c r="A523" i="13"/>
  <c r="A473" i="13"/>
  <c r="A327" i="13"/>
  <c r="A98" i="13"/>
  <c r="A575" i="13"/>
  <c r="A197" i="13"/>
  <c r="C51" i="13"/>
  <c r="A319" i="13"/>
  <c r="A388" i="13"/>
  <c r="A260" i="13"/>
  <c r="A156" i="13"/>
  <c r="A57" i="13"/>
  <c r="A309" i="13"/>
  <c r="A545" i="13"/>
  <c r="A192" i="13"/>
  <c r="A553" i="13"/>
  <c r="A349" i="13"/>
  <c r="A535" i="13"/>
  <c r="A338" i="13"/>
  <c r="C50" i="13"/>
  <c r="A512" i="13"/>
  <c r="A145" i="13"/>
  <c r="A496" i="13"/>
  <c r="A94" i="13"/>
  <c r="A41" i="13"/>
  <c r="A184" i="13"/>
  <c r="A154" i="13"/>
  <c r="A571" i="13"/>
  <c r="A133" i="13"/>
  <c r="A415" i="13"/>
  <c r="A102" i="13"/>
  <c r="A219" i="13"/>
  <c r="A33" i="13"/>
  <c r="A168" i="13"/>
  <c r="A138" i="13"/>
  <c r="A551" i="13"/>
  <c r="A569" i="13"/>
  <c r="A395" i="13"/>
  <c r="A86" i="13"/>
  <c r="A579" i="13"/>
  <c r="A423" i="13"/>
  <c r="A267" i="13"/>
  <c r="A263" i="13"/>
  <c r="A476" i="13"/>
  <c r="A273" i="13"/>
  <c r="A362" i="13"/>
  <c r="A351" i="13"/>
  <c r="A431" i="13"/>
  <c r="A537" i="13"/>
  <c r="A304" i="13"/>
  <c r="A574" i="13"/>
  <c r="A149" i="13"/>
  <c r="A34" i="13"/>
  <c r="A339" i="13"/>
  <c r="A317" i="13"/>
  <c r="A590" i="13"/>
  <c r="H51" i="13"/>
  <c r="A434" i="13"/>
  <c r="A46" i="13"/>
  <c r="A558" i="13"/>
  <c r="A61" i="13"/>
  <c r="A275" i="13"/>
  <c r="A95" i="13"/>
  <c r="A502" i="13"/>
  <c r="J43" i="13"/>
  <c r="A350" i="13"/>
  <c r="A524" i="13"/>
  <c r="A494" i="13"/>
  <c r="A385" i="13"/>
  <c r="A185" i="13"/>
  <c r="H35" i="13"/>
  <c r="A220" i="13"/>
  <c r="A363" i="13"/>
  <c r="A510" i="13"/>
  <c r="A166" i="13"/>
  <c r="A413" i="13"/>
  <c r="A453" i="13"/>
  <c r="A68" i="13"/>
  <c r="A515" i="13"/>
  <c r="A119" i="13"/>
  <c r="A335" i="13"/>
  <c r="A229" i="13"/>
  <c r="A183" i="13"/>
  <c r="H49" i="13"/>
  <c r="A578" i="13"/>
  <c r="A37" i="13"/>
  <c r="A235" i="13"/>
  <c r="A51" i="13"/>
  <c r="A407" i="13"/>
  <c r="A466" i="13"/>
  <c r="A491" i="13"/>
  <c r="A550" i="13"/>
  <c r="A126" i="13"/>
  <c r="A457" i="13"/>
  <c r="A374" i="13"/>
  <c r="A222" i="13"/>
  <c r="A289" i="13"/>
  <c r="A163" i="13"/>
  <c r="A354" i="13"/>
  <c r="A198" i="13"/>
  <c r="A369" i="13"/>
  <c r="A429" i="13"/>
  <c r="A215" i="13"/>
  <c r="A104" i="13"/>
  <c r="A130" i="13"/>
  <c r="A427" i="13"/>
  <c r="A115" i="13"/>
  <c r="A314" i="13"/>
  <c r="A117" i="13"/>
  <c r="A280" i="13"/>
  <c r="A397" i="13"/>
  <c r="A455" i="13"/>
  <c r="I76" i="13"/>
  <c r="A193" i="13"/>
  <c r="A392" i="13"/>
  <c r="A142" i="13"/>
  <c r="A539" i="13"/>
  <c r="A353" i="13"/>
  <c r="A39" i="13"/>
  <c r="A435" i="13"/>
  <c r="A213" i="13"/>
  <c r="A231" i="13"/>
  <c r="A67" i="13"/>
  <c r="A562" i="13"/>
  <c r="A63" i="13"/>
  <c r="A366" i="13"/>
  <c r="A540" i="13"/>
  <c r="A419" i="13"/>
  <c r="A97" i="13"/>
  <c r="A207" i="13"/>
  <c r="A56" i="13"/>
  <c r="A542" i="13"/>
  <c r="B29" i="13"/>
  <c r="A554" i="13"/>
  <c r="A226" i="13"/>
  <c r="A481" i="13"/>
  <c r="A302" i="13"/>
  <c r="A555" i="13"/>
  <c r="A601" i="13"/>
  <c r="A340" i="13"/>
  <c r="A365" i="13"/>
  <c r="A238" i="13"/>
  <c r="A52" i="13"/>
  <c r="A511" i="13"/>
  <c r="A318" i="13"/>
  <c r="A425" i="13"/>
  <c r="A472" i="13"/>
  <c r="A442" i="13"/>
  <c r="A448" i="13"/>
  <c r="A513" i="13"/>
  <c r="A292" i="13"/>
  <c r="A517" i="13"/>
  <c r="A116" i="13"/>
  <c r="A214" i="13"/>
  <c r="A408" i="13"/>
  <c r="A378" i="13"/>
  <c r="A364" i="13"/>
  <c r="A161" i="13"/>
  <c r="A208" i="13"/>
  <c r="A461" i="13"/>
  <c r="A583" i="13"/>
  <c r="A386" i="13"/>
  <c r="A469" i="13"/>
  <c r="A325" i="13"/>
  <c r="A560" i="13"/>
  <c r="A112" i="13"/>
  <c r="A279" i="13"/>
  <c r="A422" i="13"/>
  <c r="A529" i="13"/>
  <c r="A103" i="13"/>
  <c r="A77" i="13"/>
  <c r="H48" i="13"/>
  <c r="A259" i="13"/>
  <c r="A485" i="13"/>
  <c r="A482" i="13"/>
  <c r="A36" i="13"/>
  <c r="A326" i="13"/>
  <c r="A332" i="13"/>
  <c r="A342" i="13"/>
  <c r="A74" i="13"/>
  <c r="A382" i="13"/>
  <c r="A151" i="13"/>
  <c r="A210" i="13"/>
  <c r="A237" i="13"/>
  <c r="A294" i="13"/>
  <c r="A589" i="13"/>
  <c r="A101" i="13"/>
  <c r="A179" i="13"/>
  <c r="A592" i="13"/>
  <c r="A396" i="13"/>
  <c r="A196" i="13"/>
  <c r="A393" i="13"/>
  <c r="A572" i="13"/>
  <c r="A372" i="13"/>
  <c r="A107" i="13"/>
  <c r="C48" i="13"/>
  <c r="A357" i="13"/>
  <c r="A69" i="13"/>
  <c r="A230" i="13"/>
  <c r="A344" i="13"/>
  <c r="A276" i="13"/>
  <c r="A124" i="13"/>
  <c r="A519" i="13"/>
  <c r="A250" i="13"/>
  <c r="A543" i="13"/>
  <c r="A258" i="13"/>
  <c r="A432" i="13"/>
  <c r="A191" i="13"/>
  <c r="A505" i="13"/>
  <c r="A490" i="13"/>
  <c r="A356" i="13"/>
  <c r="A109" i="13"/>
  <c r="A88" i="13"/>
  <c r="A345" i="13"/>
  <c r="D48" i="13" l="1"/>
  <c r="N48" i="13" s="1"/>
  <c r="F48" i="13"/>
  <c r="E48" i="13"/>
  <c r="G48" i="13"/>
  <c r="M48" i="13"/>
  <c r="F49" i="13"/>
  <c r="M49" i="13"/>
  <c r="E49" i="13"/>
  <c r="G49" i="13"/>
  <c r="F35" i="13"/>
  <c r="M154" i="13" s="1"/>
  <c r="E154" i="13" s="1"/>
  <c r="E157" i="13" s="1"/>
  <c r="I91" i="13"/>
  <c r="J80" i="13"/>
  <c r="K80" i="13"/>
  <c r="E35" i="13"/>
  <c r="L154" i="13" s="1"/>
  <c r="D154" i="13" s="1"/>
  <c r="H36" i="13"/>
  <c r="I92" i="13" s="1"/>
  <c r="G35" i="13"/>
  <c r="N154" i="13" s="1"/>
  <c r="F154" i="13" s="1"/>
  <c r="I80" i="13"/>
  <c r="N155" i="13"/>
  <c r="F155" i="13" s="1"/>
  <c r="K84" i="13"/>
  <c r="M51" i="13"/>
  <c r="F51" i="13"/>
  <c r="G51" i="13"/>
  <c r="E51" i="13"/>
  <c r="D50" i="13"/>
  <c r="N50" i="13" s="1"/>
  <c r="D51" i="13"/>
  <c r="N51" i="13" s="1"/>
  <c r="D49" i="13"/>
  <c r="N49" i="13" s="1"/>
  <c r="L155" i="13"/>
  <c r="D155" i="13" s="1"/>
  <c r="I84" i="13"/>
  <c r="E50" i="13"/>
  <c r="M50" i="13"/>
  <c r="G50" i="13"/>
  <c r="F50" i="13"/>
  <c r="G52" i="13"/>
  <c r="M52" i="13"/>
  <c r="F52" i="13"/>
  <c r="E52" i="13"/>
  <c r="M155" i="13"/>
  <c r="E155" i="13" s="1"/>
  <c r="J84" i="13"/>
  <c r="I90" i="13"/>
  <c r="Z142" i="13" s="1"/>
  <c r="AB142" i="13" s="1"/>
  <c r="AF142" i="13" s="1"/>
  <c r="AG142" i="13" s="1"/>
  <c r="E34" i="13"/>
  <c r="L162" i="13" s="1"/>
  <c r="L164" i="13" s="1"/>
  <c r="G2" i="8"/>
  <c r="F34" i="13"/>
  <c r="M162" i="13" s="1"/>
  <c r="E162" i="13" s="1"/>
  <c r="E164" i="13" s="1"/>
  <c r="G34" i="13"/>
  <c r="N162" i="13" s="1"/>
  <c r="N164" i="13" s="1"/>
  <c r="M165" i="13" s="1"/>
  <c r="N166" i="13" s="1"/>
  <c r="N176" i="13" s="1"/>
  <c r="D52" i="13"/>
  <c r="N52" i="13" s="1"/>
  <c r="E37" i="13"/>
  <c r="L169" i="13" s="1"/>
  <c r="L171" i="13" s="1"/>
  <c r="H68" i="13"/>
  <c r="J79" i="13"/>
  <c r="K79" i="13"/>
  <c r="I93" i="13"/>
  <c r="I94" i="13" s="1"/>
  <c r="G37" i="13"/>
  <c r="N169" i="13" s="1"/>
  <c r="N171" i="13" s="1"/>
  <c r="F37" i="13"/>
  <c r="M169" i="13" s="1"/>
  <c r="E169" i="13" s="1"/>
  <c r="I79" i="13"/>
  <c r="E97" i="13"/>
  <c r="M164" i="13" l="1"/>
  <c r="L165" i="13" s="1"/>
  <c r="L166" i="13" s="1"/>
  <c r="M157" i="13"/>
  <c r="D157" i="13"/>
  <c r="E36" i="13"/>
  <c r="F36" i="13"/>
  <c r="F162" i="13"/>
  <c r="F164" i="13" s="1"/>
  <c r="E165" i="13" s="1"/>
  <c r="D165" i="13" s="1"/>
  <c r="Z143" i="13"/>
  <c r="AB143" i="13" s="1"/>
  <c r="AF143" i="13" s="1"/>
  <c r="AG143" i="13" s="1"/>
  <c r="AH143" i="13" s="1"/>
  <c r="F157" i="13"/>
  <c r="E158" i="13" s="1"/>
  <c r="D158" i="13" s="1"/>
  <c r="D159" i="13" s="1"/>
  <c r="AA142" i="13"/>
  <c r="AA143" i="13"/>
  <c r="Z140" i="13"/>
  <c r="Z145" i="13" s="1"/>
  <c r="L157" i="13"/>
  <c r="G36" i="13"/>
  <c r="D169" i="13"/>
  <c r="D171" i="13" s="1"/>
  <c r="N157" i="13"/>
  <c r="M158" i="13" s="1"/>
  <c r="N159" i="13" s="1"/>
  <c r="N177" i="13" s="1"/>
  <c r="N178" i="13" s="1"/>
  <c r="F169" i="13"/>
  <c r="F171" i="13" s="1"/>
  <c r="F172" i="13" s="1"/>
  <c r="E171" i="13" s="1"/>
  <c r="K81" i="13"/>
  <c r="J81" i="13" s="1"/>
  <c r="J82" i="13" s="1"/>
  <c r="J83" i="13" s="1"/>
  <c r="D162" i="13"/>
  <c r="D164" i="13" s="1"/>
  <c r="D35" i="13"/>
  <c r="N172" i="13"/>
  <c r="M171" i="13" s="1"/>
  <c r="E111" i="13"/>
  <c r="E121" i="13"/>
  <c r="E101" i="13"/>
  <c r="E103" i="13"/>
  <c r="E105" i="13"/>
  <c r="E115" i="13"/>
  <c r="E109" i="13"/>
  <c r="K97" i="13"/>
  <c r="E113" i="13"/>
  <c r="E99" i="13"/>
  <c r="E119" i="13"/>
  <c r="E117" i="13"/>
  <c r="E107" i="13"/>
  <c r="B21" i="8"/>
  <c r="B22" i="8"/>
  <c r="B23" i="8"/>
  <c r="B3" i="8"/>
  <c r="B4" i="8"/>
  <c r="B5" i="8"/>
  <c r="B6" i="8"/>
  <c r="B7" i="8"/>
  <c r="B8" i="8"/>
  <c r="B9" i="8"/>
  <c r="B11" i="8"/>
  <c r="B12" i="8"/>
  <c r="B13" i="8"/>
  <c r="B14" i="8"/>
  <c r="B15" i="8"/>
  <c r="B16" i="8"/>
  <c r="B17" i="8"/>
  <c r="B18" i="8"/>
  <c r="B19" i="8"/>
  <c r="B20" i="8"/>
  <c r="B2" i="8"/>
  <c r="Z144" i="13" l="1"/>
  <c r="K83" i="13"/>
  <c r="D36" i="13"/>
  <c r="M38" i="13" s="1"/>
  <c r="L158" i="13"/>
  <c r="I82" i="13"/>
  <c r="I83" i="13" s="1"/>
  <c r="D166" i="13"/>
  <c r="D176" i="13" s="1"/>
  <c r="F159" i="13"/>
  <c r="F177" i="13" s="1"/>
  <c r="F166" i="13"/>
  <c r="F176" i="13" s="1"/>
  <c r="M166" i="13"/>
  <c r="M176" i="13" s="1"/>
  <c r="N179" i="13"/>
  <c r="M178" i="13" s="1"/>
  <c r="M179" i="13" s="1"/>
  <c r="L179" i="13" s="1"/>
  <c r="F173" i="13"/>
  <c r="F183" i="13" s="1"/>
  <c r="D177" i="13"/>
  <c r="G107" i="13"/>
  <c r="E108" i="13"/>
  <c r="F107" i="13"/>
  <c r="G113" i="13"/>
  <c r="F113" i="13"/>
  <c r="E114" i="13"/>
  <c r="G105" i="13"/>
  <c r="E106" i="13"/>
  <c r="F105" i="13"/>
  <c r="G111" i="13"/>
  <c r="F111" i="13"/>
  <c r="I111" i="13" s="1"/>
  <c r="E112" i="13"/>
  <c r="M172" i="13"/>
  <c r="L172" i="13" s="1"/>
  <c r="L173" i="13" s="1"/>
  <c r="L183" i="13" s="1"/>
  <c r="K85" i="13"/>
  <c r="J85" i="13" s="1"/>
  <c r="J86" i="13" s="1"/>
  <c r="G117" i="13"/>
  <c r="E118" i="13"/>
  <c r="F117" i="13"/>
  <c r="K109" i="13"/>
  <c r="K105" i="13"/>
  <c r="K121" i="13"/>
  <c r="K103" i="13"/>
  <c r="K113" i="13"/>
  <c r="K99" i="13"/>
  <c r="Q97" i="13"/>
  <c r="K115" i="13"/>
  <c r="K107" i="13"/>
  <c r="K117" i="13"/>
  <c r="K101" i="13"/>
  <c r="K111" i="13"/>
  <c r="K119" i="13"/>
  <c r="G103" i="13"/>
  <c r="E104" i="13"/>
  <c r="F103" i="13"/>
  <c r="E166" i="13"/>
  <c r="E176" i="13" s="1"/>
  <c r="E159" i="13"/>
  <c r="E177" i="13" s="1"/>
  <c r="G119" i="13"/>
  <c r="F119" i="13"/>
  <c r="E120" i="13"/>
  <c r="G109" i="13"/>
  <c r="F109" i="13"/>
  <c r="E110" i="13"/>
  <c r="G101" i="13"/>
  <c r="E102" i="13"/>
  <c r="F101" i="13"/>
  <c r="E172" i="13"/>
  <c r="D172" i="13" s="1"/>
  <c r="D173" i="13" s="1"/>
  <c r="D183" i="13" s="1"/>
  <c r="L176" i="13"/>
  <c r="G99" i="13"/>
  <c r="F99" i="13"/>
  <c r="AD122" i="13" s="1"/>
  <c r="AG122" i="13" s="1"/>
  <c r="E100" i="13"/>
  <c r="E116" i="13"/>
  <c r="G115" i="13"/>
  <c r="F115" i="13"/>
  <c r="G121" i="13"/>
  <c r="F121" i="13"/>
  <c r="E122" i="13"/>
  <c r="N173" i="13"/>
  <c r="N183" i="13" s="1"/>
  <c r="G3" i="8"/>
  <c r="M34" i="13" l="1"/>
  <c r="M35" i="13" s="1"/>
  <c r="M36" i="13" s="1"/>
  <c r="M37" i="13" s="1"/>
  <c r="D178" i="13"/>
  <c r="H111" i="13"/>
  <c r="J111" i="13" s="1"/>
  <c r="M159" i="13"/>
  <c r="M177" i="13" s="1"/>
  <c r="L159" i="13"/>
  <c r="F178" i="13"/>
  <c r="F179" i="13" s="1"/>
  <c r="E178" i="13" s="1"/>
  <c r="E179" i="13" s="1"/>
  <c r="D179" i="13" s="1"/>
  <c r="O166" i="13"/>
  <c r="N180" i="13"/>
  <c r="M180" i="13"/>
  <c r="F180" i="13"/>
  <c r="E180" i="13"/>
  <c r="H121" i="13"/>
  <c r="J121" i="13" s="1"/>
  <c r="I121" i="13"/>
  <c r="G116" i="13"/>
  <c r="F116" i="13"/>
  <c r="G120" i="13"/>
  <c r="F120" i="13"/>
  <c r="M119" i="13"/>
  <c r="L119" i="13"/>
  <c r="K120" i="13"/>
  <c r="M107" i="13"/>
  <c r="L107" i="13"/>
  <c r="K108" i="13"/>
  <c r="M113" i="13"/>
  <c r="K114" i="13"/>
  <c r="L113" i="13"/>
  <c r="M109" i="13"/>
  <c r="K110" i="13"/>
  <c r="L109" i="13"/>
  <c r="K87" i="13"/>
  <c r="T135" i="13" s="1"/>
  <c r="G112" i="13"/>
  <c r="F112" i="13"/>
  <c r="G106" i="13"/>
  <c r="F106" i="13"/>
  <c r="G100" i="13"/>
  <c r="F100" i="13"/>
  <c r="G110" i="13"/>
  <c r="F110" i="13"/>
  <c r="I119" i="13"/>
  <c r="H119" i="13"/>
  <c r="J119" i="13" s="1"/>
  <c r="I103" i="13"/>
  <c r="H103" i="13"/>
  <c r="J103" i="13" s="1"/>
  <c r="M111" i="13"/>
  <c r="K112" i="13"/>
  <c r="L111" i="13"/>
  <c r="M115" i="13"/>
  <c r="K116" i="13"/>
  <c r="L115" i="13"/>
  <c r="M103" i="13"/>
  <c r="L103" i="13"/>
  <c r="K104" i="13"/>
  <c r="I117" i="13"/>
  <c r="H117" i="13"/>
  <c r="J117" i="13" s="1"/>
  <c r="I86" i="13"/>
  <c r="I87" i="13" s="1"/>
  <c r="T133" i="13" s="1"/>
  <c r="J87" i="13"/>
  <c r="T134" i="13" s="1"/>
  <c r="I107" i="13"/>
  <c r="H107" i="13"/>
  <c r="J107" i="13" s="1"/>
  <c r="G159" i="13"/>
  <c r="I115" i="13"/>
  <c r="H115" i="13"/>
  <c r="J115" i="13" s="1"/>
  <c r="I99" i="13"/>
  <c r="H99" i="13"/>
  <c r="J99" i="13" s="1"/>
  <c r="J124" i="13" s="1"/>
  <c r="E173" i="13"/>
  <c r="E183" i="13" s="1"/>
  <c r="I101" i="13"/>
  <c r="H101" i="13"/>
  <c r="J101" i="13" s="1"/>
  <c r="I109" i="13"/>
  <c r="H109" i="13"/>
  <c r="J109" i="13" s="1"/>
  <c r="G104" i="13"/>
  <c r="F104" i="13"/>
  <c r="M101" i="13"/>
  <c r="L101" i="13"/>
  <c r="K102" i="13"/>
  <c r="Q105" i="13"/>
  <c r="Q119" i="13"/>
  <c r="Q115" i="13"/>
  <c r="Q121" i="13"/>
  <c r="Q111" i="13"/>
  <c r="Q113" i="13"/>
  <c r="Q103" i="13"/>
  <c r="W97" i="13"/>
  <c r="Q107" i="13"/>
  <c r="Q117" i="13"/>
  <c r="Q101" i="13"/>
  <c r="Q109" i="13"/>
  <c r="Q99" i="13"/>
  <c r="M121" i="13"/>
  <c r="L121" i="13"/>
  <c r="K122" i="13"/>
  <c r="G118" i="13"/>
  <c r="F118" i="13"/>
  <c r="M173" i="13"/>
  <c r="M183" i="13" s="1"/>
  <c r="G114" i="13"/>
  <c r="F114" i="13"/>
  <c r="G108" i="13"/>
  <c r="F108" i="13"/>
  <c r="G166" i="13"/>
  <c r="G122" i="13"/>
  <c r="F122" i="13"/>
  <c r="G102" i="13"/>
  <c r="F102" i="13"/>
  <c r="M117" i="13"/>
  <c r="K118" i="13"/>
  <c r="L117" i="13"/>
  <c r="M99" i="13"/>
  <c r="K100" i="13"/>
  <c r="L99" i="13"/>
  <c r="M105" i="13"/>
  <c r="K106" i="13"/>
  <c r="L105" i="13"/>
  <c r="I105" i="13"/>
  <c r="H105" i="13"/>
  <c r="J105" i="13" s="1"/>
  <c r="I113" i="13"/>
  <c r="H113" i="13"/>
  <c r="J113" i="13" s="1"/>
  <c r="AD121" i="13"/>
  <c r="AG121" i="13" s="1"/>
  <c r="AF122" i="13"/>
  <c r="AH122" i="13" s="1"/>
  <c r="D180" i="13" l="1"/>
  <c r="H180" i="13" s="1"/>
  <c r="L177" i="13"/>
  <c r="L178" i="13" s="1"/>
  <c r="L180" i="13" s="1"/>
  <c r="P180" i="13" s="1"/>
  <c r="O159" i="13"/>
  <c r="E184" i="13"/>
  <c r="M100" i="13"/>
  <c r="L100" i="13"/>
  <c r="O117" i="13"/>
  <c r="N117" i="13"/>
  <c r="P117" i="13" s="1"/>
  <c r="I108" i="13"/>
  <c r="H108" i="13"/>
  <c r="J108" i="13" s="1"/>
  <c r="O121" i="13"/>
  <c r="N121" i="13"/>
  <c r="P121" i="13" s="1"/>
  <c r="S101" i="13"/>
  <c r="Q102" i="13"/>
  <c r="R101" i="13"/>
  <c r="S103" i="13"/>
  <c r="R103" i="13"/>
  <c r="Q104" i="13"/>
  <c r="S115" i="13"/>
  <c r="Q116" i="13"/>
  <c r="R115" i="13"/>
  <c r="O101" i="13"/>
  <c r="N101" i="13"/>
  <c r="P101" i="13" s="1"/>
  <c r="O115" i="13"/>
  <c r="N115" i="13"/>
  <c r="P115" i="13" s="1"/>
  <c r="M112" i="13"/>
  <c r="L112" i="13"/>
  <c r="I100" i="13"/>
  <c r="H100" i="13"/>
  <c r="J100" i="13" s="1"/>
  <c r="M108" i="13"/>
  <c r="L108" i="13"/>
  <c r="O119" i="13"/>
  <c r="N119" i="13"/>
  <c r="P119" i="13" s="1"/>
  <c r="I116" i="13"/>
  <c r="H116" i="13"/>
  <c r="J116" i="13" s="1"/>
  <c r="O99" i="13"/>
  <c r="N99" i="13"/>
  <c r="P99" i="13" s="1"/>
  <c r="P124" i="13" s="1"/>
  <c r="M118" i="13"/>
  <c r="L118" i="13"/>
  <c r="I122" i="13"/>
  <c r="H122" i="13"/>
  <c r="J122" i="13" s="1"/>
  <c r="I118" i="13"/>
  <c r="H118" i="13"/>
  <c r="J118" i="13" s="1"/>
  <c r="S117" i="13"/>
  <c r="R117" i="13"/>
  <c r="Q118" i="13"/>
  <c r="S113" i="13"/>
  <c r="Q114" i="13"/>
  <c r="R113" i="13"/>
  <c r="S119" i="13"/>
  <c r="R119" i="13"/>
  <c r="Q120" i="13"/>
  <c r="F184" i="13"/>
  <c r="F185" i="13" s="1"/>
  <c r="D184" i="13"/>
  <c r="D185" i="13" s="1"/>
  <c r="V133" i="13"/>
  <c r="M104" i="13"/>
  <c r="L104" i="13"/>
  <c r="M116" i="13"/>
  <c r="L116" i="13"/>
  <c r="I106" i="13"/>
  <c r="H106" i="13"/>
  <c r="J106" i="13" s="1"/>
  <c r="O113" i="13"/>
  <c r="N113" i="13"/>
  <c r="P113" i="13" s="1"/>
  <c r="O107" i="13"/>
  <c r="N107" i="13"/>
  <c r="P107" i="13" s="1"/>
  <c r="O105" i="13"/>
  <c r="N105" i="13"/>
  <c r="P105" i="13" s="1"/>
  <c r="I114" i="13"/>
  <c r="H114" i="13"/>
  <c r="J114" i="13" s="1"/>
  <c r="S99" i="13"/>
  <c r="R99" i="13"/>
  <c r="Q100" i="13"/>
  <c r="S107" i="13"/>
  <c r="Q108" i="13"/>
  <c r="R107" i="13"/>
  <c r="S111" i="13"/>
  <c r="Q112" i="13"/>
  <c r="R111" i="13"/>
  <c r="S105" i="13"/>
  <c r="Q106" i="13"/>
  <c r="R105" i="13"/>
  <c r="I104" i="13"/>
  <c r="H104" i="13"/>
  <c r="J104" i="13" s="1"/>
  <c r="O103" i="13"/>
  <c r="N103" i="13"/>
  <c r="P103" i="13" s="1"/>
  <c r="I110" i="13"/>
  <c r="H110" i="13"/>
  <c r="J110" i="13" s="1"/>
  <c r="O109" i="13"/>
  <c r="N109" i="13"/>
  <c r="P109" i="13" s="1"/>
  <c r="M114" i="13"/>
  <c r="L114" i="13"/>
  <c r="I120" i="13"/>
  <c r="H120" i="13"/>
  <c r="J120" i="13" s="1"/>
  <c r="M106" i="13"/>
  <c r="L106" i="13"/>
  <c r="I102" i="13"/>
  <c r="H102" i="13"/>
  <c r="J102" i="13" s="1"/>
  <c r="M122" i="13"/>
  <c r="L122" i="13"/>
  <c r="S109" i="13"/>
  <c r="R109" i="13"/>
  <c r="Q110" i="13"/>
  <c r="W99" i="13"/>
  <c r="W115" i="13"/>
  <c r="W121" i="13"/>
  <c r="AC97" i="13"/>
  <c r="W119" i="13"/>
  <c r="W105" i="13"/>
  <c r="W111" i="13"/>
  <c r="W109" i="13"/>
  <c r="W103" i="13"/>
  <c r="W117" i="13"/>
  <c r="W101" i="13"/>
  <c r="W113" i="13"/>
  <c r="W107" i="13"/>
  <c r="S121" i="13"/>
  <c r="R121" i="13"/>
  <c r="Q122" i="13"/>
  <c r="M102" i="13"/>
  <c r="L102" i="13"/>
  <c r="O111" i="13"/>
  <c r="N111" i="13"/>
  <c r="P111" i="13" s="1"/>
  <c r="I112" i="13"/>
  <c r="H112" i="13"/>
  <c r="J112" i="13" s="1"/>
  <c r="M110" i="13"/>
  <c r="L110" i="13"/>
  <c r="M120" i="13"/>
  <c r="L120" i="13"/>
  <c r="AD120" i="13"/>
  <c r="AG120" i="13" s="1"/>
  <c r="AF121" i="13"/>
  <c r="AH121" i="13" s="1"/>
  <c r="N184" i="13" l="1"/>
  <c r="N185" i="13" s="1"/>
  <c r="M184" i="13"/>
  <c r="L184" i="13"/>
  <c r="L185" i="13" s="1"/>
  <c r="O110" i="13"/>
  <c r="N110" i="13"/>
  <c r="P110" i="13" s="1"/>
  <c r="S122" i="13"/>
  <c r="R122" i="13"/>
  <c r="Y113" i="13"/>
  <c r="W114" i="13"/>
  <c r="X113" i="13"/>
  <c r="Y109" i="13"/>
  <c r="W110" i="13"/>
  <c r="X109" i="13"/>
  <c r="AC101" i="13"/>
  <c r="AC119" i="13"/>
  <c r="AC117" i="13"/>
  <c r="AC113" i="13"/>
  <c r="AC121" i="13"/>
  <c r="AC105" i="13"/>
  <c r="AC103" i="13"/>
  <c r="AC115" i="13"/>
  <c r="AC109" i="13"/>
  <c r="AC111" i="13"/>
  <c r="AC107" i="13"/>
  <c r="AC99" i="13"/>
  <c r="S110" i="13"/>
  <c r="R110" i="13"/>
  <c r="S106" i="13"/>
  <c r="R106" i="13"/>
  <c r="S100" i="13"/>
  <c r="R100" i="13"/>
  <c r="S120" i="13"/>
  <c r="R120" i="13"/>
  <c r="S114" i="13"/>
  <c r="R114" i="13"/>
  <c r="S116" i="13"/>
  <c r="R116" i="13"/>
  <c r="Y101" i="13"/>
  <c r="W102" i="13"/>
  <c r="X101" i="13"/>
  <c r="Y121" i="13"/>
  <c r="X121" i="13"/>
  <c r="W122" i="13"/>
  <c r="U109" i="13"/>
  <c r="T109" i="13"/>
  <c r="V109" i="13" s="1"/>
  <c r="T107" i="13"/>
  <c r="U107" i="13"/>
  <c r="U99" i="13"/>
  <c r="T99" i="13"/>
  <c r="V99" i="13" s="1"/>
  <c r="V124" i="13" s="1"/>
  <c r="N116" i="13"/>
  <c r="P116" i="13" s="1"/>
  <c r="O116" i="13"/>
  <c r="T119" i="13"/>
  <c r="V119" i="13" s="1"/>
  <c r="U119" i="13"/>
  <c r="N118" i="13"/>
  <c r="O118" i="13"/>
  <c r="N108" i="13"/>
  <c r="P108" i="13" s="1"/>
  <c r="O108" i="13"/>
  <c r="O112" i="13"/>
  <c r="N112" i="13"/>
  <c r="P112" i="13" s="1"/>
  <c r="T101" i="13"/>
  <c r="U101" i="13"/>
  <c r="T121" i="13"/>
  <c r="V121" i="13" s="1"/>
  <c r="U121" i="13"/>
  <c r="Y111" i="13"/>
  <c r="W112" i="13"/>
  <c r="X111" i="13"/>
  <c r="O120" i="13"/>
  <c r="N120" i="13"/>
  <c r="P120" i="13" s="1"/>
  <c r="O102" i="13"/>
  <c r="N102" i="13"/>
  <c r="P102" i="13" s="1"/>
  <c r="Y117" i="13"/>
  <c r="X117" i="13"/>
  <c r="W118" i="13"/>
  <c r="Y105" i="13"/>
  <c r="W106" i="13"/>
  <c r="X105" i="13"/>
  <c r="Y115" i="13"/>
  <c r="X115" i="13"/>
  <c r="W116" i="13"/>
  <c r="U111" i="13"/>
  <c r="T111" i="13"/>
  <c r="V111" i="13" s="1"/>
  <c r="S108" i="13"/>
  <c r="R108" i="13"/>
  <c r="S118" i="13"/>
  <c r="R118" i="13"/>
  <c r="S104" i="13"/>
  <c r="R104" i="13"/>
  <c r="S102" i="13"/>
  <c r="R102" i="13"/>
  <c r="O100" i="13"/>
  <c r="N100" i="13"/>
  <c r="P100" i="13" s="1"/>
  <c r="Y107" i="13"/>
  <c r="W108" i="13"/>
  <c r="X107" i="13"/>
  <c r="Y103" i="13"/>
  <c r="X103" i="13"/>
  <c r="W104" i="13"/>
  <c r="Y119" i="13"/>
  <c r="W120" i="13"/>
  <c r="X119" i="13"/>
  <c r="Y99" i="13"/>
  <c r="X99" i="13"/>
  <c r="W100" i="13"/>
  <c r="O122" i="13"/>
  <c r="N122" i="13"/>
  <c r="P122" i="13" s="1"/>
  <c r="N106" i="13"/>
  <c r="O106" i="13"/>
  <c r="N114" i="13"/>
  <c r="O114" i="13"/>
  <c r="U105" i="13"/>
  <c r="T105" i="13"/>
  <c r="V105" i="13" s="1"/>
  <c r="S112" i="13"/>
  <c r="R112" i="13"/>
  <c r="N104" i="13"/>
  <c r="O104" i="13"/>
  <c r="F186" i="13"/>
  <c r="E185" i="13" s="1"/>
  <c r="U113" i="13"/>
  <c r="T113" i="13"/>
  <c r="V113" i="13" s="1"/>
  <c r="U117" i="13"/>
  <c r="T117" i="13"/>
  <c r="V117" i="13" s="1"/>
  <c r="U115" i="13"/>
  <c r="T115" i="13"/>
  <c r="V115" i="13" s="1"/>
  <c r="T103" i="13"/>
  <c r="U103" i="13"/>
  <c r="AD119" i="13"/>
  <c r="AG119" i="13" s="1"/>
  <c r="AF120" i="13"/>
  <c r="AH120" i="13" s="1"/>
  <c r="AD118" i="13"/>
  <c r="AD117" i="13" s="1"/>
  <c r="F187" i="13" l="1"/>
  <c r="P114" i="13"/>
  <c r="V101" i="13"/>
  <c r="V103" i="13"/>
  <c r="N186" i="13"/>
  <c r="M185" i="13" s="1"/>
  <c r="P104" i="13"/>
  <c r="P106" i="13"/>
  <c r="Y100" i="13"/>
  <c r="X100" i="13"/>
  <c r="Y120" i="13"/>
  <c r="X120" i="13"/>
  <c r="U104" i="13"/>
  <c r="T104" i="13"/>
  <c r="V104" i="13" s="1"/>
  <c r="U108" i="13"/>
  <c r="T108" i="13"/>
  <c r="V108" i="13" s="1"/>
  <c r="Y116" i="13"/>
  <c r="X116" i="13"/>
  <c r="Y106" i="13"/>
  <c r="X106" i="13"/>
  <c r="P118" i="13"/>
  <c r="V107" i="13"/>
  <c r="Y122" i="13"/>
  <c r="X122" i="13"/>
  <c r="Y102" i="13"/>
  <c r="X102" i="13"/>
  <c r="U114" i="13"/>
  <c r="T114" i="13"/>
  <c r="V114" i="13" s="1"/>
  <c r="T100" i="13"/>
  <c r="U100" i="13"/>
  <c r="U110" i="13"/>
  <c r="T110" i="13"/>
  <c r="V110" i="13" s="1"/>
  <c r="AE111" i="13"/>
  <c r="AC112" i="13"/>
  <c r="AE112" i="13" s="1"/>
  <c r="AE105" i="13"/>
  <c r="AC106" i="13"/>
  <c r="AE106" i="13" s="1"/>
  <c r="AE119" i="13"/>
  <c r="AC120" i="13"/>
  <c r="AE120" i="13" s="1"/>
  <c r="U122" i="13"/>
  <c r="T122" i="13"/>
  <c r="V122" i="13" s="1"/>
  <c r="AA99" i="13"/>
  <c r="Z99" i="13"/>
  <c r="AB99" i="13" s="1"/>
  <c r="AB124" i="13" s="1"/>
  <c r="AA107" i="13"/>
  <c r="Z107" i="13"/>
  <c r="AB107" i="13" s="1"/>
  <c r="Z115" i="13"/>
  <c r="AB115" i="13" s="1"/>
  <c r="AA115" i="13"/>
  <c r="Z111" i="13"/>
  <c r="AB111" i="13" s="1"/>
  <c r="AA111" i="13"/>
  <c r="Z121" i="13"/>
  <c r="AB121" i="13" s="1"/>
  <c r="AA121" i="13"/>
  <c r="AE109" i="13"/>
  <c r="AC110" i="13"/>
  <c r="AE110" i="13" s="1"/>
  <c r="AE121" i="13"/>
  <c r="AC122" i="13"/>
  <c r="AE122" i="13" s="1"/>
  <c r="AE101" i="13"/>
  <c r="AC102" i="13"/>
  <c r="AE102" i="13" s="1"/>
  <c r="AA113" i="13"/>
  <c r="Z113" i="13"/>
  <c r="AB113" i="13" s="1"/>
  <c r="U112" i="13"/>
  <c r="T112" i="13"/>
  <c r="V112" i="13" s="1"/>
  <c r="Y104" i="13"/>
  <c r="X104" i="13"/>
  <c r="Y108" i="13"/>
  <c r="X108" i="13"/>
  <c r="U102" i="13"/>
  <c r="T102" i="13"/>
  <c r="V102" i="13" s="1"/>
  <c r="T118" i="13"/>
  <c r="V118" i="13" s="1"/>
  <c r="U118" i="13"/>
  <c r="Y118" i="13"/>
  <c r="X118" i="13"/>
  <c r="Y112" i="13"/>
  <c r="X112" i="13"/>
  <c r="U116" i="13"/>
  <c r="T116" i="13"/>
  <c r="V116" i="13" s="1"/>
  <c r="T120" i="13"/>
  <c r="U120" i="13"/>
  <c r="U106" i="13"/>
  <c r="T106" i="13"/>
  <c r="V106" i="13" s="1"/>
  <c r="AE99" i="13"/>
  <c r="AC100" i="13"/>
  <c r="AE100" i="13" s="1"/>
  <c r="AE115" i="13"/>
  <c r="AC116" i="13"/>
  <c r="AE116" i="13" s="1"/>
  <c r="AE113" i="13"/>
  <c r="AC114" i="13"/>
  <c r="AE114" i="13" s="1"/>
  <c r="Z109" i="13"/>
  <c r="AA109" i="13"/>
  <c r="Y114" i="13"/>
  <c r="X114" i="13"/>
  <c r="E186" i="13"/>
  <c r="D186" i="13" s="1"/>
  <c r="D187" i="13" s="1"/>
  <c r="AA119" i="13"/>
  <c r="Z119" i="13"/>
  <c r="AB119" i="13" s="1"/>
  <c r="Z103" i="13"/>
  <c r="AA103" i="13"/>
  <c r="AA105" i="13"/>
  <c r="Z105" i="13"/>
  <c r="AB105" i="13" s="1"/>
  <c r="AA117" i="13"/>
  <c r="Z117" i="13"/>
  <c r="AB117" i="13" s="1"/>
  <c r="AA101" i="13"/>
  <c r="Z101" i="13"/>
  <c r="AB101" i="13" s="1"/>
  <c r="AE107" i="13"/>
  <c r="AC108" i="13"/>
  <c r="AE108" i="13" s="1"/>
  <c r="AE103" i="13"/>
  <c r="AC104" i="13"/>
  <c r="AE104" i="13" s="1"/>
  <c r="AE117" i="13"/>
  <c r="AC118" i="13"/>
  <c r="AE118" i="13" s="1"/>
  <c r="Y110" i="13"/>
  <c r="X110" i="13"/>
  <c r="AF119" i="13"/>
  <c r="AH119" i="13" s="1"/>
  <c r="AG117" i="13"/>
  <c r="AF117" i="13"/>
  <c r="AH117" i="13" s="1"/>
  <c r="AG118" i="13"/>
  <c r="AF118" i="13"/>
  <c r="AH118" i="13" s="1"/>
  <c r="AD116" i="13"/>
  <c r="M186" i="13" l="1"/>
  <c r="L186" i="13" s="1"/>
  <c r="L187" i="13" s="1"/>
  <c r="P187" i="13" s="1"/>
  <c r="P190" i="13" s="1"/>
  <c r="P193" i="13" s="1"/>
  <c r="V134" i="13" s="1"/>
  <c r="N187" i="13"/>
  <c r="AB103" i="13"/>
  <c r="E187" i="13"/>
  <c r="H187" i="13" s="1"/>
  <c r="H190" i="13" s="1"/>
  <c r="H193" i="13" s="1"/>
  <c r="V135" i="13" s="1"/>
  <c r="AB109" i="13"/>
  <c r="V100" i="13"/>
  <c r="V120" i="13"/>
  <c r="Z118" i="13"/>
  <c r="AA118" i="13"/>
  <c r="Z104" i="13"/>
  <c r="AA104" i="13"/>
  <c r="AA102" i="13"/>
  <c r="Z102" i="13"/>
  <c r="AB102" i="13" s="1"/>
  <c r="AA116" i="13"/>
  <c r="Z116" i="13"/>
  <c r="AB116" i="13" s="1"/>
  <c r="AA100" i="13"/>
  <c r="Z100" i="13"/>
  <c r="AB100" i="13" s="1"/>
  <c r="AA110" i="13"/>
  <c r="Z110" i="13"/>
  <c r="AB110" i="13" s="1"/>
  <c r="AA108" i="13"/>
  <c r="Z108" i="13"/>
  <c r="AB108" i="13" s="1"/>
  <c r="AA122" i="13"/>
  <c r="Z122" i="13"/>
  <c r="AB122" i="13" s="1"/>
  <c r="Z106" i="13"/>
  <c r="AA106" i="13"/>
  <c r="AA120" i="13"/>
  <c r="Z120" i="13"/>
  <c r="AB120" i="13" s="1"/>
  <c r="AA114" i="13"/>
  <c r="Z114" i="13"/>
  <c r="AB114" i="13" s="1"/>
  <c r="AA112" i="13"/>
  <c r="Z112" i="13"/>
  <c r="AB112" i="13" s="1"/>
  <c r="AG116" i="13"/>
  <c r="AF116" i="13"/>
  <c r="AH116" i="13" s="1"/>
  <c r="AD115" i="13"/>
  <c r="M187" i="13" l="1"/>
  <c r="AB106" i="13"/>
  <c r="AB118" i="13"/>
  <c r="AB104" i="13"/>
  <c r="AG115" i="13"/>
  <c r="AF115" i="13"/>
  <c r="AH115" i="13" s="1"/>
  <c r="AD114" i="13"/>
  <c r="AG114" i="13" l="1"/>
  <c r="AF114" i="13"/>
  <c r="AH114" i="13" s="1"/>
  <c r="AD113" i="13"/>
  <c r="AG113" i="13" l="1"/>
  <c r="AF113" i="13"/>
  <c r="AH113" i="13" s="1"/>
  <c r="AD112" i="13"/>
  <c r="AG112" i="13" l="1"/>
  <c r="AF112" i="13"/>
  <c r="AH112" i="13" s="1"/>
  <c r="AD111" i="13"/>
  <c r="AG111" i="13" l="1"/>
  <c r="AF111" i="13"/>
  <c r="AH111" i="13" s="1"/>
  <c r="AD110" i="13"/>
  <c r="AG110" i="13" l="1"/>
  <c r="AF110" i="13"/>
  <c r="AH110" i="13" s="1"/>
  <c r="AD109" i="13"/>
  <c r="AG109" i="13" l="1"/>
  <c r="AF109" i="13"/>
  <c r="AH109" i="13" s="1"/>
  <c r="AD108" i="13"/>
  <c r="AG108" i="13" l="1"/>
  <c r="AF108" i="13"/>
  <c r="AH108" i="13" s="1"/>
  <c r="AD107" i="13"/>
  <c r="AG107" i="13" l="1"/>
  <c r="AF107" i="13"/>
  <c r="AH107" i="13" s="1"/>
  <c r="AD106" i="13"/>
  <c r="AG106" i="13" l="1"/>
  <c r="AF106" i="13"/>
  <c r="AH106" i="13" s="1"/>
  <c r="AD105" i="13"/>
  <c r="AF105" i="13" l="1"/>
  <c r="AH105" i="13" s="1"/>
  <c r="AG105" i="13"/>
  <c r="AD104" i="13"/>
  <c r="AF104" i="13" l="1"/>
  <c r="AH104" i="13" s="1"/>
  <c r="AG104" i="13"/>
  <c r="AD103" i="13"/>
  <c r="AF103" i="13" l="1"/>
  <c r="AH103" i="13" s="1"/>
  <c r="AG103" i="13"/>
  <c r="AD102" i="13"/>
  <c r="AF102" i="13" l="1"/>
  <c r="AH102" i="13" s="1"/>
  <c r="AG102" i="13"/>
  <c r="AD101" i="13"/>
  <c r="AF101" i="13" l="1"/>
  <c r="AH101" i="13" s="1"/>
  <c r="AG101" i="13"/>
  <c r="AD100" i="13"/>
  <c r="AF100" i="13" l="1"/>
  <c r="AH100" i="13" s="1"/>
  <c r="AG100" i="13"/>
  <c r="AD99" i="13"/>
  <c r="AF99" i="13" l="1"/>
  <c r="AH99" i="13" s="1"/>
  <c r="AH124" i="13" s="1"/>
  <c r="J127" i="13" s="1"/>
  <c r="J129" i="13" s="1"/>
  <c r="AG99" i="13"/>
  <c r="J130" i="13" l="1"/>
  <c r="Z136" i="13" s="1"/>
  <c r="Z135" i="13"/>
  <c r="Z134" i="13"/>
  <c r="Z133" i="13"/>
  <c r="AA136" i="13" l="1"/>
  <c r="Z138" i="13" s="1"/>
  <c r="H69" i="13" s="1"/>
  <c r="H70" i="13" l="1"/>
  <c r="Z139" i="13"/>
  <c r="Z141" i="13"/>
  <c r="H71" i="13" l="1"/>
  <c r="H72" i="13" s="1"/>
  <c r="H73" i="13" s="1"/>
  <c r="I70" i="13"/>
  <c r="I71" i="13" l="1"/>
  <c r="I72"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Gary</author>
    <author>9D868QWGQVBG7R96C6R9</author>
  </authors>
  <commentList>
    <comment ref="B34" authorId="0" shapeId="0" xr:uid="{00000000-0006-0000-0000-000001000000}">
      <text>
        <r>
          <rPr>
            <sz val="9"/>
            <color indexed="81"/>
            <rFont val="Tahoma"/>
            <family val="2"/>
          </rPr>
          <t>Participants must be over age 50 to collect an annuity.
Firefighters have a mandatory retirement age of 63, however there is no mandadtory retirement age for paramedics.</t>
        </r>
      </text>
    </comment>
    <comment ref="B35" authorId="0" shapeId="0" xr:uid="{00000000-0006-0000-0000-000002000000}">
      <text>
        <r>
          <rPr>
            <sz val="9"/>
            <color indexed="81"/>
            <rFont val="Tahoma"/>
            <family val="2"/>
          </rPr>
          <t>If you have purchased additional service credit with the Fund or have extended periods of time loss or multiple periods of employment with the CFD, please contact the Fund for an estimate.</t>
        </r>
      </text>
    </comment>
    <comment ref="M38" authorId="1" shapeId="0" xr:uid="{00000000-0006-0000-0000-000003000000}">
      <text>
        <r>
          <rPr>
            <sz val="9"/>
            <color indexed="81"/>
            <rFont val="Tahoma"/>
            <family val="2"/>
          </rPr>
          <t>1976 or 1977????</t>
        </r>
      </text>
    </comment>
    <comment ref="B43" authorId="0" shapeId="0" xr:uid="{00000000-0006-0000-0000-000004000000}">
      <text>
        <r>
          <rPr>
            <sz val="9"/>
            <color indexed="81"/>
            <rFont val="Tahoma"/>
            <family val="2"/>
          </rPr>
          <t>Lost time does not include periods:
 -while on paid medical leave
 -receiving disability benefits from the Pension board
 -military leave before 9/11/2001
 -leaves of absences for the good of the department
 -other periods as mentioined in the code.</t>
        </r>
      </text>
    </comment>
    <comment ref="B47" authorId="0" shapeId="0" xr:uid="{00000000-0006-0000-0000-000005000000}">
      <text>
        <r>
          <rPr>
            <sz val="9"/>
            <color indexed="81"/>
            <rFont val="Tahoma"/>
            <family val="2"/>
          </rPr>
          <t>Enter civil service ranks and promotion dates held in the past 4 years.
If you were exempt rank anytime in the last 10 years, please contact the Fund for an estimate.</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<sst xmlns="http://schemas.openxmlformats.org/spreadsheetml/2006/main" count="670" uniqueCount="186">
  <si>
    <t>Rank</t>
  </si>
  <si>
    <t>Paramedic</t>
  </si>
  <si>
    <t>PM</t>
  </si>
  <si>
    <t>Firefighter</t>
  </si>
  <si>
    <t>FF</t>
  </si>
  <si>
    <t>Firefighter-EMT</t>
  </si>
  <si>
    <t>FF-EMT</t>
  </si>
  <si>
    <t>Firefighter-Paramedic</t>
  </si>
  <si>
    <t>FF-PM</t>
  </si>
  <si>
    <t>Paramedic In Charge</t>
  </si>
  <si>
    <t>PIC</t>
  </si>
  <si>
    <t>Engineer</t>
  </si>
  <si>
    <t>ENG</t>
  </si>
  <si>
    <t>Firefighter (Per Arbitrators Award)</t>
  </si>
  <si>
    <t>FF-ARB</t>
  </si>
  <si>
    <t>Engineer-EMT</t>
  </si>
  <si>
    <t>ENG-EMT</t>
  </si>
  <si>
    <t>Engineer-Paramedic</t>
  </si>
  <si>
    <t>ENG-PM</t>
  </si>
  <si>
    <t>Firefighter-Paramedic (Per Arbitrators Award)</t>
  </si>
  <si>
    <t>FF-PM-ARB</t>
  </si>
  <si>
    <t>Lieutenant</t>
  </si>
  <si>
    <t>LT</t>
  </si>
  <si>
    <t>Lieutenant-EMT</t>
  </si>
  <si>
    <t>LT-EMT</t>
  </si>
  <si>
    <t>Lieutenant-Paramedic</t>
  </si>
  <si>
    <t>LT-PM</t>
  </si>
  <si>
    <t>Ambulance Commander</t>
  </si>
  <si>
    <t>AC</t>
  </si>
  <si>
    <t>Captain</t>
  </si>
  <si>
    <t>CAPT</t>
  </si>
  <si>
    <t>Captain-EMT</t>
  </si>
  <si>
    <t>CAPT-EMT</t>
  </si>
  <si>
    <t>Captain-Paramedic</t>
  </si>
  <si>
    <t>CAPT-PM</t>
  </si>
  <si>
    <t>Paramedic Field Chief</t>
  </si>
  <si>
    <t>PFC</t>
  </si>
  <si>
    <t>Battalion Chief</t>
  </si>
  <si>
    <t>BC</t>
  </si>
  <si>
    <t>Battalion Chief-EMT</t>
  </si>
  <si>
    <t>BC-EMT</t>
  </si>
  <si>
    <t>Battalion Chief-Paramedic</t>
  </si>
  <si>
    <t>BC-PM</t>
  </si>
  <si>
    <t>Code</t>
  </si>
  <si>
    <t>Class</t>
  </si>
  <si>
    <t>Effective Date</t>
  </si>
  <si>
    <t>new DAP</t>
  </si>
  <si>
    <t>CIVIL SERVICE</t>
  </si>
  <si>
    <t>DAP</t>
  </si>
  <si>
    <t>Day Before Effective Date</t>
  </si>
  <si>
    <t>PENSIONABLE</t>
  </si>
  <si>
    <t>STEP 7</t>
  </si>
  <si>
    <t>STEP 8</t>
  </si>
  <si>
    <t>STEP 9</t>
  </si>
  <si>
    <t>STEP 10</t>
  </si>
  <si>
    <t>STEP 11</t>
  </si>
  <si>
    <t>Year</t>
  </si>
  <si>
    <t>Month</t>
  </si>
  <si>
    <t>Date</t>
  </si>
  <si>
    <t>Day</t>
  </si>
  <si>
    <t>Date of Birth</t>
  </si>
  <si>
    <t>Continuous Service Date (CFD)</t>
  </si>
  <si>
    <t>Estimated 8 a.m. Retirement Date</t>
  </si>
  <si>
    <t>Time Loss</t>
  </si>
  <si>
    <t>Years</t>
  </si>
  <si>
    <t>Months</t>
  </si>
  <si>
    <t>Days</t>
  </si>
  <si>
    <t>Step</t>
  </si>
  <si>
    <t>01-1</t>
  </si>
  <si>
    <t>01-2</t>
  </si>
  <si>
    <t>02-1</t>
  </si>
  <si>
    <t>02-2</t>
  </si>
  <si>
    <t>03-1</t>
  </si>
  <si>
    <t>03-2</t>
  </si>
  <si>
    <t>04-1</t>
  </si>
  <si>
    <t>04-2</t>
  </si>
  <si>
    <t>05-1</t>
  </si>
  <si>
    <t>05-2</t>
  </si>
  <si>
    <t>06-1</t>
  </si>
  <si>
    <t>06-2</t>
  </si>
  <si>
    <t>07-1</t>
  </si>
  <si>
    <t>07-2</t>
  </si>
  <si>
    <t>08-1</t>
  </si>
  <si>
    <t>08-2</t>
  </si>
  <si>
    <t>09-1</t>
  </si>
  <si>
    <t>09-2</t>
  </si>
  <si>
    <t>10-1</t>
  </si>
  <si>
    <t>10-2</t>
  </si>
  <si>
    <t>11-1</t>
  </si>
  <si>
    <t>11-2</t>
  </si>
  <si>
    <t>12-1</t>
  </si>
  <si>
    <t>12-2</t>
  </si>
  <si>
    <t>Today</t>
  </si>
  <si>
    <t>Birth Date</t>
  </si>
  <si>
    <t>Entrance Date</t>
  </si>
  <si>
    <t>CSD</t>
  </si>
  <si>
    <t>8 a.m.</t>
  </si>
  <si>
    <t>day</t>
  </si>
  <si>
    <t>month</t>
  </si>
  <si>
    <t>Service Credit</t>
  </si>
  <si>
    <t>Grade</t>
  </si>
  <si>
    <t>Pay</t>
  </si>
  <si>
    <t>Use (Y/N)</t>
  </si>
  <si>
    <t>Salary Column</t>
  </si>
  <si>
    <t>TOTAL</t>
  </si>
  <si>
    <t>Calculation 1</t>
  </si>
  <si>
    <t>Calculation 2</t>
  </si>
  <si>
    <t>+</t>
  </si>
  <si>
    <t>Pre 23 Years Time Loss</t>
  </si>
  <si>
    <t>23 Years of Service</t>
  </si>
  <si>
    <t>Ajusted 23 Years of Service</t>
  </si>
  <si>
    <t>53 Years &amp; 1 Day</t>
  </si>
  <si>
    <t>Adjusted 53rd Birthday</t>
  </si>
  <si>
    <t>Withdrawal Date</t>
  </si>
  <si>
    <t>-</t>
  </si>
  <si>
    <t>Post 23 Years Time Loss</t>
  </si>
  <si>
    <t>Adjusted Withdrawal Date</t>
  </si>
  <si>
    <t>Adjusted 23 Years of Service</t>
  </si>
  <si>
    <t>23 Years - 53rd Birthday</t>
  </si>
  <si>
    <t>23 Y.O.S. &amp; 53rd Birthday</t>
  </si>
  <si>
    <t>53rd Birthday - Withdrawal</t>
  </si>
  <si>
    <t>Automatic Percentage</t>
  </si>
  <si>
    <t>Total Percentage</t>
  </si>
  <si>
    <t>Total</t>
  </si>
  <si>
    <t>Average</t>
  </si>
  <si>
    <t>Service</t>
  </si>
  <si>
    <t>Percentage</t>
  </si>
  <si>
    <t>Employee Benefit:</t>
  </si>
  <si>
    <t>Widow's Benefit:</t>
  </si>
  <si>
    <t>Annuity Percent:</t>
  </si>
  <si>
    <t>Annuity Increase:</t>
  </si>
  <si>
    <t>Start Date:</t>
  </si>
  <si>
    <t>End Date:</t>
  </si>
  <si>
    <t>50-20</t>
  </si>
  <si>
    <t>53-23</t>
  </si>
  <si>
    <t>Max</t>
  </si>
  <si>
    <t>Monthly Benefit</t>
  </si>
  <si>
    <t>Increase Percentage</t>
  </si>
  <si>
    <t>i</t>
  </si>
  <si>
    <t>Enter the following information:</t>
  </si>
  <si>
    <t>Hire/Promotion Date</t>
  </si>
  <si>
    <t>To receive an estimate of benefits based on the firefighter's information on file with the Fund, please contact us.</t>
  </si>
  <si>
    <t>Phone:</t>
  </si>
  <si>
    <t>Email:</t>
  </si>
  <si>
    <t>(312) 726-5823</t>
  </si>
  <si>
    <t>info@fabf.org</t>
  </si>
  <si>
    <t>Age 50</t>
  </si>
  <si>
    <t>Later of Today or Age 50</t>
  </si>
  <si>
    <t>Firemen's Annuity and Benefit Fund of Chicago Retirement Benefit Estimator</t>
  </si>
  <si>
    <t>The amount of the ESTIMATED retirement annuity is an approximation.  Final computation will be made at the time your application for annuity is processed.  Under no circumstances is this estimate to be considered as a guarantee of future benefits.</t>
  </si>
  <si>
    <t>- Participants holding exempt rank positions</t>
  </si>
  <si>
    <t>When the information provided accurately reflects the rank and service history of the participant, the estimate will be comparable to an estimate produced by a Fund benefit analyst, with the following exceptions:</t>
  </si>
  <si>
    <t>To receive an estimate of benefits based on the participant's information on file with the Fund, please contact us.</t>
  </si>
  <si>
    <t>- Participants terminating with less than 20 years of service</t>
  </si>
  <si>
    <t>Calculations for participants in these situations require accurate period-by-period contribution history as well as other additional personal information.  These cases are beyond the scope of this benefit estimation worksheet at this time.</t>
  </si>
  <si>
    <t>Unlike the final benefit calculation performed at the time of retirement based on records of the Fund, this calculation is based solely on the input provided by the user.  Therefore, the accuracy of the estimate is entirely dependent upon the information entered by the user.</t>
  </si>
  <si>
    <t>- Participants with multiple periods of employment with the Chicago Fire Department</t>
  </si>
  <si>
    <t>Service time lost due to unpaid leaves of absence, suspensions, or any other periods in which contributions were not fully paid are deducted form the total service credit.  If a participant had a full month of time loss in the last 10 years, please contact the Fund for an estimate.</t>
  </si>
  <si>
    <t>Increases Beginning</t>
  </si>
  <si>
    <t>8 a.m. Resignation Date</t>
  </si>
  <si>
    <t>Benefit Percentage</t>
  </si>
  <si>
    <t>Increases Ending</t>
  </si>
  <si>
    <t>Please provide your name, birthdate, the last 4 digits of your social security number and estimated retirement date in the email and a letter with your estimated benefits will be mailed to the address on file with the Fund.</t>
  </si>
  <si>
    <t>Civil service jobs/titles held in the 4 years prior to estimated retirement date</t>
  </si>
  <si>
    <t>CLICK THE 'ASSUMPTIONS' TAB TO CONTINUE</t>
  </si>
  <si>
    <t>- Participants whose disability started before January 16, 2004</t>
  </si>
  <si>
    <t>- Participants beginning on or after January 1, 2011</t>
  </si>
  <si>
    <t>Date of Hire</t>
  </si>
  <si>
    <t>all new</t>
  </si>
  <si>
    <t>The benefit calculated below was based on the information entered by the participant and the salaries from the contract ratified in 2014.  When a period is after the termination date of the current contract, the rates from the last available contract are used.</t>
  </si>
  <si>
    <t>The salaries used for this estimate are taken from the contract between the City of Chicago and the Chicago Firefighter's Union ratified in July 2014 for ESTIMATE PURPOSES ONLY.  Please note that actual calculation and payment of retirement annuities will be based on the 2011 contract until the City of CHicago issues retroactive salary payments to eligible members and the corresponding salary information and contributions are received by the Fund.</t>
  </si>
  <si>
    <t>Firefighter-EMT (Per Arbitrators Award)</t>
  </si>
  <si>
    <t>FF-EMT-ARB</t>
  </si>
  <si>
    <t>Estimate Program</t>
  </si>
  <si>
    <t>Ranks</t>
  </si>
  <si>
    <t>Step 11 Salaries</t>
  </si>
  <si>
    <t>Step 10 Salaries</t>
  </si>
  <si>
    <t>Step 9 Salaries</t>
  </si>
  <si>
    <t>Step 8 Salaries</t>
  </si>
  <si>
    <t>Step 7 Salaries</t>
  </si>
  <si>
    <t>#end</t>
  </si>
  <si>
    <t>- Participants that purchased additional service creidts</t>
  </si>
  <si>
    <t>- Participants with full months of time loss</t>
  </si>
  <si>
    <t>Disclaimer Tab</t>
  </si>
  <si>
    <t>Assumptions Tab</t>
  </si>
  <si>
    <t>Calculation Tab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</si>
</sst>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
  </numFmts>
  <fonts count="37" x14ac:knownFonts="1">
    <font>
      <sz val="11"/>
      <color theme="1"/>
      <name val="Calibri"/>
      <family val="2"/>
      <scheme val="minor"/>
    </font>
    <font>
      <b/>
      <sz val="11"/>
      <color theme="1"/>
      <name val="Calibri"/>
      <family val="2"/>
      <scheme val="minor"/>
    </font>
    <font>
      <sz val="11"/>
      <color rgb="FF0070C0"/>
      <name val="Calibri"/>
      <family val="2"/>
      <scheme val="minor"/>
    </font>
    <font>
      <b/>
      <sz val="11"/>
      <color rgb="FF0070C0"/>
      <name val="Calibri"/>
      <family val="2"/>
      <scheme val="minor"/>
    </font>
    <font>
      <sz val="11"/>
      <color rgb="FF7030A0"/>
      <name val="Calibri"/>
      <family val="2"/>
      <scheme val="minor"/>
    </font>
    <font>
      <b/>
      <sz val="11"/>
      <name val="Calibri"/>
      <family val="2"/>
      <scheme val="minor"/>
    </font>
    <font>
      <sz val="11"/>
      <color rgb="FFFF0000"/>
      <name val="Calibri"/>
      <family val="2"/>
      <scheme val="minor"/>
    </font>
    <font>
      <sz val="11"/>
      <name val="Calibri"/>
      <family val="2"/>
      <scheme val="minor"/>
    </font>
    <font>
      <sz val="11"/>
      <color rgb="FF00B050"/>
      <name val="Calibri"/>
      <family val="2"/>
      <scheme val="minor"/>
    </font>
    <font>
      <u/>
      <sz val="11"/>
      <color theme="1"/>
      <name val="Calibri"/>
      <family val="2"/>
      <scheme val="minor"/>
    </font>
    <font>
      <sz val="11"/>
      <color theme="1"/>
      <name val="Calibri"/>
      <family val="2"/>
      <scheme val="minor"/>
    </font>
    <font>
      <b/>
      <sz val="10"/>
      <color rgb="FF0070C0"/>
      <name val="Arial"/>
      <family val="2"/>
    </font>
    <font>
      <b/>
      <sz val="10"/>
      <name val="Arial"/>
      <family val="2"/>
    </font>
    <font>
      <sz val="10"/>
      <name val="Arial"/>
      <family val="2"/>
    </font>
    <font>
      <sz val="10"/>
      <color rgb="FF0070C0"/>
      <name val="Arial"/>
      <family val="2"/>
    </font>
    <font>
      <sz val="10"/>
      <color rgb="FF00B0F0"/>
      <name val="Arial"/>
      <family val="2"/>
    </font>
    <font>
      <u/>
      <sz val="10"/>
      <name val="Arial"/>
      <family val="2"/>
    </font>
    <font>
      <u val="singleAccounting"/>
      <sz val="11"/>
      <color theme="1"/>
      <name val="Calibri"/>
      <family val="2"/>
      <scheme val="minor"/>
    </font>
    <font>
      <sz val="9"/>
      <color indexed="81"/>
      <name val="Tahoma"/>
      <family val="2"/>
    </font>
    <font>
      <b/>
      <sz val="11"/>
      <color rgb="FF0070C0"/>
      <name val="Webdings"/>
      <family val="1"/>
      <charset val="2"/>
    </font>
    <font>
      <u/>
      <sz val="11"/>
      <color theme="10"/>
      <name val="Calibri"/>
      <family val="2"/>
    </font>
    <font>
      <b/>
      <sz val="14"/>
      <color theme="1"/>
      <name val="Calibri"/>
      <family val="2"/>
      <scheme val="minor"/>
    </font>
    <font>
      <b/>
      <sz val="13"/>
      <color rgb="FF0000CC"/>
      <name val="Calibri"/>
      <family val="2"/>
      <scheme val="minor"/>
    </font>
    <font>
      <sz val="13"/>
      <color theme="1"/>
      <name val="Calibri"/>
      <family val="2"/>
      <scheme val="minor"/>
    </font>
    <font>
      <sz val="13"/>
      <color rgb="FF0000CC"/>
      <name val="Calibri"/>
      <family val="2"/>
      <scheme val="minor"/>
    </font>
    <font>
      <b/>
      <sz val="13"/>
      <color theme="1"/>
      <name val="Calibri"/>
      <family val="2"/>
      <scheme val="minor"/>
    </font>
    <font>
      <u/>
      <sz val="10"/>
      <color rgb="FFFF0000"/>
      <name val="Arial"/>
      <family val="2"/>
    </font>
    <font>
      <b/>
      <sz val="14"/>
      <color rgb="FFFF0000"/>
      <name val="Calibri"/>
      <family val="2"/>
    </font>
    <font>
      <b/>
      <sz val="13"/>
      <name val="Calibri"/>
      <family val="2"/>
      <scheme val="minor"/>
    </font>
    <font>
      <b/>
      <sz val="18"/>
      <color rgb="FFFF0000"/>
      <name val="Calibri"/>
      <family val="2"/>
      <scheme val="minor"/>
    </font>
    <font>
      <sz val="11"/>
      <color theme="0"/>
      <name val="Calibri"/>
      <family val="2"/>
      <scheme val="minor"/>
    </font>
    <font>
      <b/>
      <sz val="11"/>
      <color theme="0"/>
      <name val="Calibri"/>
      <family val="2"/>
      <scheme val="minor"/>
    </font>
    <font>
      <sz val="10"/>
      <color theme="1"/>
      <name val="Calibri"/>
      <family val="2"/>
      <scheme val="minor"/>
    </font>
    <font>
      <sz val="10"/>
      <color theme="0"/>
      <name val="Calibri"/>
      <family val="2"/>
      <scheme val="minor"/>
    </font>
    <font>
      <b/>
      <sz val="10"/>
      <color rgb="FF0070C0"/>
      <name val="Calibri"/>
      <family val="2"/>
      <scheme val="minor"/>
    </font>
    <font>
      <b/>
      <sz val="11"/>
      <color rgb="FFFF0000"/>
      <name val="Calibri"/>
      <family val="2"/>
      <scheme val="minor"/>
    </font>
    <font>
      <sz val="10"/>
      <color rgb="FF000000"/>
      <name val="Verdana"/>
      <family val="2"/>
    </font>
  </fonts>
  <fills count="10">
    <fill>
      <patternFill patternType="none"/>
    </fill>
    <fill>
      <patternFill patternType="gray125"/>
    </fill>
    <fill>
      <patternFill patternType="solid">
        <fgColor theme="9"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rgb="FFE4E4E4"/>
        <bgColor indexed="64"/>
      </patternFill>
    </fill>
    <fill>
      <patternFill patternType="solid">
        <fgColor rgb="FFFFC000"/>
        <bgColor indexed="64"/>
      </patternFill>
    </fill>
    <fill>
      <patternFill patternType="solid">
        <fgColor rgb="FFFF0000"/>
        <bgColor indexed="64"/>
      </patternFill>
    </fill>
    <fill>
      <patternFill patternType="solid">
        <fgColor rgb="FF92D050"/>
        <bgColor indexed="64"/>
      </patternFill>
    </fill>
    <fill>
      <patternFill patternType="solid">
        <fgColor theme="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9" fontId="10" fillId="0" borderId="0" applyFont="0" applyFill="0" applyBorder="0" applyAlignment="0" applyProtection="0"/>
    <xf numFmtId="0" fontId="20" fillId="0" borderId="0" applyNumberFormat="0" applyFill="0" applyBorder="0" applyAlignment="0" applyProtection="0">
      <alignment vertical="top"/>
      <protection locked="0"/>
    </xf>
  </cellStyleXfs>
  <cellXfs count="245">
    <xf numFmtId="0" fontId="0" fillId="0" borderId="0" xfId="0"/>
    <xf numFmtId="0" fontId="1" fillId="0" borderId="0" xfId="0" applyFont="1"/>
    <xf numFmtId="0" fontId="2" fillId="0" borderId="0" xfId="0" applyFont="1"/>
    <xf numFmtId="0" fontId="1" fillId="0" borderId="0" xfId="0" applyNumberFormat="1" applyFont="1"/>
    <xf numFmtId="0" fontId="1" fillId="0" borderId="0" xfId="0" applyFont="1" applyAlignment="1">
      <alignment horizontal="center"/>
    </xf>
    <xf numFmtId="14" fontId="0" fillId="0" borderId="0" xfId="0" applyNumberFormat="1"/>
    <xf numFmtId="43" fontId="0" fillId="0" borderId="0" xfId="0" applyNumberFormat="1"/>
    <xf numFmtId="0" fontId="5" fillId="0" borderId="0" xfId="0" applyFont="1" applyAlignment="1">
      <alignment horizontal="left"/>
    </xf>
    <xf numFmtId="0" fontId="0" fillId="0" borderId="0" xfId="0" applyProtection="1">
      <protection hidden="1"/>
    </xf>
    <xf numFmtId="0" fontId="0" fillId="0" borderId="0" xfId="0" quotePrefix="1"/>
    <xf numFmtId="0" fontId="9" fillId="0" borderId="0" xfId="0" applyFont="1"/>
    <xf numFmtId="0" fontId="0" fillId="2" borderId="0" xfId="0" applyFill="1"/>
    <xf numFmtId="0" fontId="0" fillId="0" borderId="0" xfId="0" applyFill="1"/>
    <xf numFmtId="0" fontId="9" fillId="0" borderId="0" xfId="0" applyFont="1" applyFill="1"/>
    <xf numFmtId="0" fontId="11" fillId="0" borderId="0" xfId="0" applyFont="1"/>
    <xf numFmtId="0" fontId="11" fillId="0" borderId="0" xfId="0" quotePrefix="1" applyFont="1"/>
    <xf numFmtId="0" fontId="12" fillId="0" borderId="0" xfId="0" applyFont="1" applyAlignment="1">
      <alignment horizontal="center"/>
    </xf>
    <xf numFmtId="0" fontId="12" fillId="0" borderId="0" xfId="0" applyFont="1" applyFill="1" applyAlignment="1">
      <alignment horizontal="center"/>
    </xf>
    <xf numFmtId="0" fontId="13" fillId="0" borderId="0" xfId="0" applyFont="1"/>
    <xf numFmtId="0" fontId="13" fillId="0" borderId="0" xfId="0" applyFont="1" applyFill="1"/>
    <xf numFmtId="0" fontId="15" fillId="0" borderId="0" xfId="0" applyFont="1"/>
    <xf numFmtId="9" fontId="13" fillId="0" borderId="0" xfId="1" applyFont="1"/>
    <xf numFmtId="0" fontId="12" fillId="0" borderId="0" xfId="0" applyFont="1"/>
    <xf numFmtId="9" fontId="12" fillId="0" borderId="0" xfId="0" applyNumberFormat="1" applyFont="1"/>
    <xf numFmtId="164" fontId="17" fillId="0" borderId="0" xfId="0" applyNumberFormat="1" applyFont="1"/>
    <xf numFmtId="165" fontId="0" fillId="0" borderId="0" xfId="1" applyNumberFormat="1" applyFont="1" applyFill="1" applyProtection="1">
      <protection hidden="1"/>
    </xf>
    <xf numFmtId="43" fontId="0" fillId="0" borderId="0" xfId="0" applyNumberFormat="1" applyProtection="1">
      <protection hidden="1"/>
    </xf>
    <xf numFmtId="165" fontId="0" fillId="0" borderId="0" xfId="0" applyNumberFormat="1" applyProtection="1">
      <protection hidden="1"/>
    </xf>
    <xf numFmtId="165" fontId="0" fillId="0" borderId="0" xfId="1" applyNumberFormat="1" applyFont="1" applyProtection="1">
      <protection hidden="1"/>
    </xf>
    <xf numFmtId="0" fontId="0" fillId="0" borderId="0" xfId="0" applyAlignment="1" applyProtection="1">
      <alignment horizontal="right"/>
      <protection hidden="1"/>
    </xf>
    <xf numFmtId="165" fontId="0" fillId="3" borderId="0" xfId="0" applyNumberFormat="1" applyFill="1" applyAlignment="1" applyProtection="1">
      <alignment horizontal="right"/>
      <protection hidden="1"/>
    </xf>
    <xf numFmtId="14" fontId="0" fillId="0" borderId="0" xfId="0" applyNumberFormat="1" applyProtection="1">
      <protection hidden="1"/>
    </xf>
    <xf numFmtId="0" fontId="0" fillId="0" borderId="0" xfId="0" applyAlignment="1">
      <alignment horizontal="right"/>
    </xf>
    <xf numFmtId="10" fontId="0" fillId="0" borderId="0" xfId="0" applyNumberFormat="1" applyProtection="1">
      <protection hidden="1"/>
    </xf>
    <xf numFmtId="0" fontId="2" fillId="0" borderId="0" xfId="0" applyFont="1" applyFill="1"/>
    <xf numFmtId="0" fontId="0" fillId="4" borderId="0" xfId="0" applyFill="1" applyProtection="1">
      <protection hidden="1"/>
    </xf>
    <xf numFmtId="0" fontId="0" fillId="5" borderId="0" xfId="0" applyFill="1" applyProtection="1">
      <protection hidden="1"/>
    </xf>
    <xf numFmtId="14" fontId="0" fillId="5" borderId="0" xfId="0" applyNumberFormat="1" applyFill="1" applyProtection="1">
      <protection hidden="1"/>
    </xf>
    <xf numFmtId="0" fontId="24" fillId="0" borderId="6" xfId="0" applyFont="1" applyFill="1" applyBorder="1" applyProtection="1">
      <protection hidden="1"/>
    </xf>
    <xf numFmtId="0" fontId="24" fillId="0" borderId="0" xfId="0" applyFont="1" applyFill="1" applyBorder="1" applyProtection="1">
      <protection hidden="1"/>
    </xf>
    <xf numFmtId="0" fontId="24" fillId="0" borderId="7" xfId="0" applyFont="1" applyFill="1" applyBorder="1" applyProtection="1">
      <protection hidden="1"/>
    </xf>
    <xf numFmtId="0" fontId="24" fillId="0" borderId="6" xfId="0" applyFont="1" applyFill="1" applyBorder="1" applyAlignment="1" applyProtection="1">
      <alignment horizontal="left"/>
      <protection hidden="1"/>
    </xf>
    <xf numFmtId="14" fontId="24" fillId="0" borderId="0" xfId="0" applyNumberFormat="1" applyFont="1" applyFill="1" applyBorder="1" applyAlignment="1" applyProtection="1">
      <alignment horizontal="right"/>
      <protection hidden="1"/>
    </xf>
    <xf numFmtId="0" fontId="0" fillId="5" borderId="0" xfId="0" applyFill="1" applyAlignment="1" applyProtection="1">
      <alignment horizontal="left" indent="3"/>
      <protection hidden="1"/>
    </xf>
    <xf numFmtId="0" fontId="0" fillId="3" borderId="0" xfId="0" applyFill="1" applyProtection="1">
      <protection hidden="1"/>
    </xf>
    <xf numFmtId="14" fontId="0" fillId="3" borderId="0" xfId="0" applyNumberFormat="1" applyFill="1" applyProtection="1">
      <protection hidden="1"/>
    </xf>
    <xf numFmtId="0" fontId="0" fillId="3" borderId="1" xfId="0" applyFill="1" applyBorder="1" applyProtection="1">
      <protection hidden="1"/>
    </xf>
    <xf numFmtId="14" fontId="0" fillId="3" borderId="1" xfId="0" applyNumberFormat="1" applyFill="1" applyBorder="1" applyProtection="1">
      <protection hidden="1"/>
    </xf>
    <xf numFmtId="0" fontId="0" fillId="6" borderId="0" xfId="0" applyFill="1"/>
    <xf numFmtId="0" fontId="30" fillId="7" borderId="0" xfId="0" applyFont="1" applyFill="1"/>
    <xf numFmtId="0" fontId="0" fillId="8" borderId="0" xfId="0" applyFill="1"/>
    <xf numFmtId="0" fontId="0" fillId="9" borderId="0" xfId="0" applyFill="1"/>
    <xf numFmtId="0" fontId="30" fillId="9" borderId="0" xfId="0" applyFont="1" applyFill="1"/>
    <xf numFmtId="0" fontId="12" fillId="9" borderId="0" xfId="0" applyFont="1" applyFill="1" applyAlignment="1">
      <alignment horizontal="center"/>
    </xf>
    <xf numFmtId="0" fontId="12" fillId="9" borderId="0" xfId="0" applyFont="1" applyFill="1"/>
    <xf numFmtId="0" fontId="0" fillId="3" borderId="1" xfId="0" applyFill="1" applyBorder="1" applyAlignment="1" applyProtection="1">
      <alignment horizontal="right"/>
      <protection hidden="1"/>
    </xf>
    <xf numFmtId="0" fontId="0" fillId="3" borderId="1" xfId="0" applyNumberFormat="1" applyFill="1" applyBorder="1" applyAlignment="1" applyProtection="1">
      <alignment horizontal="right"/>
      <protection hidden="1"/>
    </xf>
    <xf numFmtId="43" fontId="24" fillId="0" borderId="0" xfId="0" applyNumberFormat="1" applyFont="1" applyFill="1" applyBorder="1" applyAlignment="1" applyProtection="1">
      <alignment horizontal="right"/>
      <protection hidden="1"/>
    </xf>
    <xf numFmtId="165" fontId="24" fillId="0" borderId="0" xfId="0" applyNumberFormat="1" applyFont="1" applyFill="1" applyBorder="1" applyAlignment="1" applyProtection="1">
      <alignment horizontal="right"/>
      <protection hidden="1"/>
    </xf>
    <xf numFmtId="10" fontId="24" fillId="0" borderId="0" xfId="0" applyNumberFormat="1" applyFont="1" applyFill="1" applyBorder="1" applyAlignment="1" applyProtection="1">
      <alignment horizontal="right"/>
      <protection hidden="1"/>
    </xf>
    <xf numFmtId="0" fontId="24" fillId="0" borderId="0" xfId="0" applyNumberFormat="1" applyFont="1" applyFill="1" applyBorder="1" applyAlignment="1" applyProtection="1">
      <alignment horizontal="right"/>
      <protection hidden="1"/>
    </xf>
    <xf numFmtId="14" fontId="0" fillId="0" borderId="0" xfId="0" applyNumberFormat="1" applyFill="1" applyAlignment="1">
      <alignment horizontal="right"/>
    </xf>
    <xf numFmtId="9" fontId="13" fillId="0" borderId="0" xfId="1" applyFont="1" applyAlignment="1">
      <alignment horizontal="right"/>
    </xf>
    <xf numFmtId="0" fontId="0" fillId="0" borderId="0" xfId="0" applyFill="1" applyAlignment="1">
      <alignment horizontal="right"/>
    </xf>
    <xf numFmtId="0" fontId="12" fillId="0" borderId="0" xfId="0" applyFont="1" applyAlignment="1">
      <alignment horizontal="right"/>
    </xf>
    <xf numFmtId="0" fontId="15" fillId="0" borderId="0" xfId="0" applyFont="1" applyFill="1" applyAlignment="1">
      <alignment horizontal="right"/>
    </xf>
    <xf numFmtId="0" fontId="16" fillId="0" borderId="0" xfId="0" applyFont="1" applyFill="1" applyAlignment="1">
      <alignment horizontal="right"/>
    </xf>
    <xf numFmtId="0" fontId="15" fillId="0" borderId="0" xfId="0" applyFont="1" applyAlignment="1">
      <alignment horizontal="right"/>
    </xf>
    <xf numFmtId="0" fontId="12" fillId="0" borderId="0" xfId="0" applyFont="1" applyFill="1" applyAlignment="1">
      <alignment horizontal="right"/>
    </xf>
    <xf numFmtId="9" fontId="12" fillId="0" borderId="0" xfId="0" applyNumberFormat="1" applyFont="1" applyAlignment="1">
      <alignment horizontal="right"/>
    </xf>
    <xf numFmtId="1" fontId="13" fillId="0" borderId="0" xfId="0" applyNumberFormat="1" applyFont="1" applyAlignment="1">
      <alignment horizontal="right"/>
    </xf>
    <xf numFmtId="1" fontId="16" fillId="0" borderId="0" xfId="0" applyNumberFormat="1" applyFont="1" applyAlignment="1">
      <alignment horizontal="right"/>
    </xf>
    <xf numFmtId="1" fontId="0" fillId="3" borderId="0" xfId="0" applyNumberFormat="1" applyFill="1" applyAlignment="1">
      <alignment horizontal="right"/>
    </xf>
    <xf numFmtId="1" fontId="0" fillId="0" borderId="0" xfId="0" applyNumberFormat="1" applyAlignment="1">
      <alignment horizontal="right"/>
    </xf>
    <xf numFmtId="1" fontId="14" fillId="0" borderId="0" xfId="0" applyNumberFormat="1" applyFont="1" applyAlignment="1">
      <alignment horizontal="right"/>
    </xf>
    <xf numFmtId="1" fontId="26" fillId="6" borderId="0" xfId="0" applyNumberFormat="1" applyFont="1" applyFill="1" applyAlignment="1">
      <alignment horizontal="right"/>
    </xf>
    <xf numFmtId="0" fontId="0" fillId="0" borderId="0" xfId="0" applyNumberFormat="1" applyProtection="1">
      <protection hidden="1"/>
    </xf>
    <xf numFmtId="0" fontId="22" fillId="0" borderId="6" xfId="0" applyFont="1" applyFill="1" applyBorder="1" applyAlignment="1" applyProtection="1">
      <alignment horizontal="left" wrapText="1"/>
      <protection hidden="1"/>
    </xf>
    <xf numFmtId="0" fontId="22" fillId="0" borderId="0" xfId="0" applyFont="1" applyFill="1" applyBorder="1" applyAlignment="1" applyProtection="1">
      <alignment horizontal="left" wrapText="1"/>
      <protection hidden="1"/>
    </xf>
    <xf numFmtId="0" fontId="22" fillId="0" borderId="7" xfId="0" applyFont="1" applyFill="1" applyBorder="1" applyAlignment="1" applyProtection="1">
      <alignment horizontal="left" wrapText="1"/>
      <protection hidden="1"/>
    </xf>
    <xf numFmtId="0" fontId="12" fillId="0" borderId="0" xfId="0" applyFont="1" applyAlignment="1">
      <alignment horizontal="center"/>
    </xf>
    <xf numFmtId="0" fontId="1" fillId="0" borderId="0" xfId="0" applyFont="1" applyFill="1" applyBorder="1" applyAlignment="1" applyProtection="1">
      <alignment vertical="top" wrapText="1"/>
      <protection hidden="1"/>
    </xf>
    <xf numFmtId="0" fontId="0" fillId="0" borderId="0" xfId="0" applyFill="1" applyBorder="1" applyProtection="1">
      <protection hidden="1"/>
    </xf>
    <xf numFmtId="0" fontId="0" fillId="0" borderId="7" xfId="0" applyFill="1" applyBorder="1" applyProtection="1">
      <protection hidden="1"/>
    </xf>
    <xf numFmtId="0" fontId="0" fillId="0" borderId="0" xfId="0" applyFill="1" applyBorder="1" applyAlignment="1" applyProtection="1">
      <alignment wrapText="1"/>
      <protection hidden="1"/>
    </xf>
    <xf numFmtId="0" fontId="21" fillId="0" borderId="0" xfId="0" applyFont="1" applyFill="1" applyBorder="1" applyAlignment="1" applyProtection="1">
      <protection hidden="1"/>
    </xf>
    <xf numFmtId="0" fontId="0" fillId="3" borderId="0" xfId="0" applyFill="1" applyBorder="1" applyProtection="1">
      <protection hidden="1"/>
    </xf>
    <xf numFmtId="0" fontId="0" fillId="0" borderId="0" xfId="0" applyFill="1" applyProtection="1">
      <protection hidden="1"/>
    </xf>
    <xf numFmtId="0" fontId="1" fillId="0" borderId="6" xfId="0" applyFont="1" applyFill="1" applyBorder="1" applyAlignment="1" applyProtection="1">
      <alignment vertical="top" wrapText="1"/>
      <protection hidden="1"/>
    </xf>
    <xf numFmtId="0" fontId="0" fillId="0" borderId="6" xfId="0" applyFill="1" applyBorder="1" applyProtection="1">
      <protection hidden="1"/>
    </xf>
    <xf numFmtId="14" fontId="0" fillId="0" borderId="0" xfId="0" applyNumberFormat="1" applyFill="1" applyBorder="1" applyProtection="1">
      <protection hidden="1"/>
    </xf>
    <xf numFmtId="0" fontId="0" fillId="0" borderId="6" xfId="0" quotePrefix="1" applyFill="1" applyBorder="1" applyProtection="1">
      <protection hidden="1"/>
    </xf>
    <xf numFmtId="0" fontId="0" fillId="0" borderId="6" xfId="0" applyFill="1" applyBorder="1" applyAlignment="1" applyProtection="1">
      <alignment horizontal="right"/>
      <protection hidden="1"/>
    </xf>
    <xf numFmtId="14" fontId="20" fillId="0" borderId="0" xfId="2" applyNumberFormat="1" applyFill="1" applyBorder="1" applyAlignment="1" applyProtection="1">
      <protection hidden="1"/>
    </xf>
    <xf numFmtId="0" fontId="0" fillId="0" borderId="8" xfId="0" applyFill="1" applyBorder="1" applyAlignment="1" applyProtection="1">
      <alignment horizontal="right"/>
      <protection hidden="1"/>
    </xf>
    <xf numFmtId="0" fontId="0" fillId="0" borderId="0" xfId="0" quotePrefix="1" applyFill="1" applyProtection="1">
      <protection hidden="1"/>
    </xf>
    <xf numFmtId="14" fontId="0" fillId="0" borderId="0" xfId="0" applyNumberFormat="1" applyFill="1" applyProtection="1">
      <protection hidden="1"/>
    </xf>
    <xf numFmtId="0" fontId="1" fillId="0" borderId="0" xfId="0" applyFont="1" applyFill="1" applyAlignment="1" applyProtection="1">
      <alignment horizontal="center"/>
      <protection hidden="1"/>
    </xf>
    <xf numFmtId="0" fontId="0" fillId="0" borderId="1" xfId="0" applyFill="1" applyBorder="1" applyProtection="1">
      <protection hidden="1"/>
    </xf>
    <xf numFmtId="14" fontId="0" fillId="0" borderId="0" xfId="0" applyNumberFormat="1" applyFill="1" applyAlignment="1" applyProtection="1">
      <alignment horizontal="right"/>
      <protection hidden="1"/>
    </xf>
    <xf numFmtId="0" fontId="0" fillId="0" borderId="0" xfId="0" applyFill="1" applyAlignment="1" applyProtection="1">
      <alignment horizontal="right"/>
      <protection hidden="1"/>
    </xf>
    <xf numFmtId="14" fontId="0" fillId="0" borderId="1" xfId="0" applyNumberFormat="1" applyFill="1" applyBorder="1" applyAlignment="1" applyProtection="1">
      <alignment horizontal="right"/>
      <protection hidden="1"/>
    </xf>
    <xf numFmtId="0" fontId="0" fillId="0" borderId="2" xfId="0" applyFill="1" applyBorder="1" applyAlignment="1" applyProtection="1">
      <alignment wrapText="1"/>
      <protection hidden="1"/>
    </xf>
    <xf numFmtId="0" fontId="1" fillId="0" borderId="1" xfId="0" applyFont="1" applyFill="1" applyBorder="1" applyProtection="1">
      <protection hidden="1"/>
    </xf>
    <xf numFmtId="14" fontId="1" fillId="0" borderId="0" xfId="0" applyNumberFormat="1" applyFont="1" applyFill="1" applyAlignment="1" applyProtection="1">
      <alignment horizontal="center"/>
      <protection hidden="1"/>
    </xf>
    <xf numFmtId="0" fontId="0" fillId="0" borderId="0" xfId="0" applyFill="1" applyAlignment="1" applyProtection="1">
      <alignment vertical="center"/>
      <protection hidden="1"/>
    </xf>
    <xf numFmtId="0" fontId="0" fillId="0" borderId="0" xfId="0" applyFill="1" applyAlignment="1" applyProtection="1">
      <alignment horizontal="left" vertical="center"/>
      <protection hidden="1"/>
    </xf>
    <xf numFmtId="0" fontId="25" fillId="0" borderId="0" xfId="0" applyFont="1" applyFill="1" applyAlignment="1" applyProtection="1">
      <alignment horizontal="left" vertical="center" wrapText="1"/>
      <protection hidden="1"/>
    </xf>
    <xf numFmtId="14" fontId="25" fillId="0" borderId="4" xfId="0" applyNumberFormat="1" applyFont="1" applyFill="1" applyBorder="1" applyProtection="1">
      <protection hidden="1"/>
    </xf>
    <xf numFmtId="0" fontId="0" fillId="0" borderId="4" xfId="0" applyFill="1" applyBorder="1" applyProtection="1">
      <protection hidden="1"/>
    </xf>
    <xf numFmtId="14" fontId="0" fillId="0" borderId="4" xfId="0" applyNumberFormat="1" applyFill="1" applyBorder="1" applyProtection="1">
      <protection hidden="1"/>
    </xf>
    <xf numFmtId="0" fontId="0" fillId="0" borderId="5" xfId="0" applyFill="1" applyBorder="1" applyProtection="1">
      <protection hidden="1"/>
    </xf>
    <xf numFmtId="14" fontId="0" fillId="0" borderId="7" xfId="0" applyNumberFormat="1" applyFill="1" applyBorder="1" applyProtection="1">
      <protection hidden="1"/>
    </xf>
    <xf numFmtId="0" fontId="0" fillId="0" borderId="8" xfId="0" applyFill="1" applyBorder="1" applyProtection="1">
      <protection hidden="1"/>
    </xf>
    <xf numFmtId="0" fontId="0" fillId="0" borderId="9" xfId="0" applyFill="1" applyBorder="1" applyProtection="1">
      <protection hidden="1"/>
    </xf>
    <xf numFmtId="0" fontId="0" fillId="0" borderId="10" xfId="0" applyFill="1" applyBorder="1" applyProtection="1">
      <protection hidden="1"/>
    </xf>
    <xf numFmtId="0" fontId="0" fillId="0" borderId="0" xfId="0" applyAlignment="1">
      <alignment horizontal="left" vertical="center"/>
    </xf>
    <xf numFmtId="0" fontId="23" fillId="0" borderId="0" xfId="0" applyFont="1" applyFill="1" applyProtection="1">
      <protection hidden="1"/>
    </xf>
    <xf numFmtId="0" fontId="31" fillId="7" borderId="0" xfId="0" applyFont="1" applyFill="1" applyAlignment="1">
      <alignment horizontal="center"/>
    </xf>
    <xf numFmtId="0" fontId="32" fillId="0" borderId="0" xfId="0" applyFont="1"/>
    <xf numFmtId="0" fontId="33" fillId="7" borderId="0" xfId="0" applyFont="1" applyFill="1"/>
    <xf numFmtId="0" fontId="32" fillId="0" borderId="0" xfId="0" applyFont="1" applyFill="1" applyProtection="1">
      <protection hidden="1"/>
    </xf>
    <xf numFmtId="0" fontId="32" fillId="0" borderId="0" xfId="0" applyFont="1" applyFill="1"/>
    <xf numFmtId="0" fontId="32" fillId="0" borderId="0" xfId="0" applyFont="1" applyFill="1" applyAlignment="1" applyProtection="1">
      <alignment horizontal="left" vertical="center"/>
      <protection hidden="1"/>
    </xf>
    <xf numFmtId="0" fontId="32" fillId="8" borderId="0" xfId="0" applyFont="1" applyFill="1"/>
    <xf numFmtId="0" fontId="32" fillId="6" borderId="0" xfId="0" applyFont="1" applyFill="1"/>
    <xf numFmtId="0" fontId="32" fillId="9" borderId="0" xfId="0" applyFont="1" applyFill="1"/>
    <xf numFmtId="0" fontId="19" fillId="0" borderId="6" xfId="0" applyFont="1" applyFill="1" applyBorder="1" applyAlignment="1" applyProtection="1">
      <alignment horizontal="right"/>
      <protection hidden="1"/>
    </xf>
    <xf numFmtId="0" fontId="0" fillId="0" borderId="3" xfId="0" applyFill="1" applyBorder="1" applyAlignment="1" applyProtection="1">
      <alignment horizontal="right"/>
      <protection hidden="1"/>
    </xf>
    <xf numFmtId="0" fontId="0" fillId="0" borderId="6" xfId="0" applyFill="1" applyBorder="1" applyAlignment="1" applyProtection="1">
      <alignment horizontal="right" vertical="center"/>
      <protection hidden="1"/>
    </xf>
    <xf numFmtId="0" fontId="0" fillId="3" borderId="0" xfId="0" applyFill="1" applyBorder="1" applyAlignment="1" applyProtection="1">
      <alignment horizontal="right"/>
      <protection hidden="1"/>
    </xf>
    <xf numFmtId="14" fontId="0" fillId="4" borderId="1" xfId="0" applyNumberFormat="1" applyFill="1" applyBorder="1" applyAlignment="1" applyProtection="1">
      <alignment horizontal="right"/>
      <protection locked="0"/>
    </xf>
    <xf numFmtId="0" fontId="0" fillId="4" borderId="1" xfId="0" applyFill="1" applyBorder="1" applyProtection="1">
      <protection locked="0"/>
    </xf>
    <xf numFmtId="0" fontId="0" fillId="4" borderId="1" xfId="0" applyFill="1" applyBorder="1" applyAlignment="1" applyProtection="1">
      <alignment horizontal="right"/>
      <protection hidden="1"/>
    </xf>
    <xf numFmtId="14" fontId="0" fillId="4" borderId="1" xfId="0" applyNumberFormat="1" applyFill="1" applyBorder="1" applyProtection="1">
      <protection locked="0"/>
    </xf>
    <xf numFmtId="0" fontId="1" fillId="0" borderId="1" xfId="0" applyFont="1" applyFill="1" applyBorder="1" applyAlignment="1" applyProtection="1">
      <alignment horizontal="center"/>
      <protection hidden="1"/>
    </xf>
    <xf numFmtId="14" fontId="0" fillId="4" borderId="14" xfId="0" applyNumberFormat="1" applyFill="1" applyBorder="1" applyAlignment="1" applyProtection="1">
      <alignment horizontal="right"/>
      <protection locked="0"/>
    </xf>
    <xf numFmtId="0" fontId="0" fillId="4" borderId="1" xfId="0" applyFill="1" applyBorder="1" applyAlignment="1" applyProtection="1">
      <alignment horizontal="center"/>
      <protection locked="0"/>
    </xf>
    <xf numFmtId="0" fontId="29" fillId="0" borderId="0" xfId="0" applyFont="1" applyFill="1" applyBorder="1" applyAlignment="1" applyProtection="1">
      <alignment wrapText="1"/>
      <protection hidden="1"/>
    </xf>
    <xf numFmtId="0" fontId="22" fillId="0" borderId="0" xfId="0" applyFont="1" applyFill="1" applyBorder="1" applyAlignment="1" applyProtection="1">
      <alignment wrapText="1"/>
      <protection hidden="1"/>
    </xf>
    <xf numFmtId="0" fontId="24" fillId="0" borderId="0" xfId="0" applyFont="1" applyFill="1" applyBorder="1" applyAlignment="1" applyProtection="1">
      <protection hidden="1"/>
    </xf>
    <xf numFmtId="0" fontId="23" fillId="0" borderId="0" xfId="0" applyFont="1" applyFill="1" applyBorder="1" applyProtection="1">
      <protection hidden="1"/>
    </xf>
    <xf numFmtId="0" fontId="22" fillId="0" borderId="0" xfId="0" applyFont="1" applyFill="1" applyBorder="1" applyAlignment="1" applyProtection="1">
      <protection hidden="1"/>
    </xf>
    <xf numFmtId="0" fontId="28" fillId="0" borderId="0" xfId="0" applyFont="1" applyFill="1" applyBorder="1" applyAlignment="1" applyProtection="1">
      <alignment wrapText="1"/>
      <protection hidden="1"/>
    </xf>
    <xf numFmtId="0" fontId="0" fillId="9" borderId="0" xfId="0" applyFill="1" applyProtection="1">
      <protection hidden="1"/>
    </xf>
    <xf numFmtId="0" fontId="0" fillId="9" borderId="0" xfId="0" applyFill="1" applyAlignment="1" applyProtection="1">
      <alignment horizontal="left" vertical="center"/>
      <protection hidden="1"/>
    </xf>
    <xf numFmtId="0" fontId="23" fillId="9" borderId="0" xfId="0" applyFont="1" applyFill="1" applyProtection="1">
      <protection hidden="1"/>
    </xf>
    <xf numFmtId="0" fontId="0" fillId="0" borderId="0" xfId="0" quotePrefix="1" applyNumberFormat="1" applyBorder="1" applyAlignment="1">
      <alignment horizontal="right"/>
    </xf>
    <xf numFmtId="0" fontId="0" fillId="0" borderId="0" xfId="0" applyBorder="1" applyAlignment="1">
      <alignment horizontal="right"/>
    </xf>
    <xf numFmtId="0" fontId="0" fillId="0" borderId="18" xfId="0" applyBorder="1" applyAlignment="1">
      <alignment horizontal="right"/>
    </xf>
    <xf numFmtId="0" fontId="0" fillId="0" borderId="19" xfId="0" applyBorder="1" applyAlignment="1">
      <alignment horizontal="right"/>
    </xf>
    <xf numFmtId="14" fontId="0" fillId="0" borderId="18" xfId="0" quotePrefix="1" applyNumberFormat="1" applyBorder="1" applyAlignment="1">
      <alignment horizontal="right"/>
    </xf>
    <xf numFmtId="43" fontId="0" fillId="0" borderId="19" xfId="0" applyNumberFormat="1" applyBorder="1" applyAlignment="1">
      <alignment horizontal="right"/>
    </xf>
    <xf numFmtId="0" fontId="0" fillId="0" borderId="20" xfId="0" applyBorder="1" applyAlignment="1">
      <alignment horizontal="right"/>
    </xf>
    <xf numFmtId="0" fontId="0" fillId="0" borderId="2" xfId="0" applyBorder="1" applyAlignment="1">
      <alignment horizontal="right"/>
    </xf>
    <xf numFmtId="43" fontId="0" fillId="0" borderId="21" xfId="0" applyNumberFormat="1" applyBorder="1" applyAlignment="1">
      <alignment horizontal="right"/>
    </xf>
    <xf numFmtId="0" fontId="0" fillId="0" borderId="0" xfId="0" quotePrefix="1" applyNumberFormat="1" applyFill="1" applyBorder="1" applyAlignment="1">
      <alignment horizontal="right"/>
    </xf>
    <xf numFmtId="14" fontId="0" fillId="0" borderId="0" xfId="0" applyNumberFormat="1" applyAlignment="1">
      <alignment horizontal="right"/>
    </xf>
    <xf numFmtId="14" fontId="3" fillId="0" borderId="0" xfId="0" applyNumberFormat="1" applyFont="1" applyFill="1" applyAlignment="1">
      <alignment horizontal="right"/>
    </xf>
    <xf numFmtId="0" fontId="32" fillId="0" borderId="0" xfId="0" applyFont="1" applyAlignment="1">
      <alignment horizontal="right"/>
    </xf>
    <xf numFmtId="0" fontId="0" fillId="9" borderId="0" xfId="0" applyFill="1" applyAlignment="1">
      <alignment horizontal="right"/>
    </xf>
    <xf numFmtId="0" fontId="34" fillId="0" borderId="0" xfId="0" applyFont="1" applyAlignment="1">
      <alignment horizontal="right"/>
    </xf>
    <xf numFmtId="14" fontId="3" fillId="0" borderId="0" xfId="0" applyNumberFormat="1" applyFont="1" applyAlignment="1">
      <alignment horizontal="right"/>
    </xf>
    <xf numFmtId="0" fontId="3" fillId="0" borderId="0" xfId="0" applyFont="1" applyAlignment="1">
      <alignment horizontal="right"/>
    </xf>
    <xf numFmtId="0" fontId="3" fillId="9" borderId="0" xfId="0" applyFont="1" applyFill="1" applyAlignment="1">
      <alignment horizontal="right"/>
    </xf>
    <xf numFmtId="0" fontId="1" fillId="0" borderId="0" xfId="0" applyFont="1" applyAlignment="1">
      <alignment horizontal="left"/>
    </xf>
    <xf numFmtId="0" fontId="1" fillId="2" borderId="0" xfId="0" applyFont="1" applyFill="1" applyAlignment="1">
      <alignment horizontal="left"/>
    </xf>
    <xf numFmtId="0" fontId="32" fillId="3" borderId="0" xfId="0" applyFont="1" applyFill="1" applyAlignment="1">
      <alignment horizontal="right"/>
    </xf>
    <xf numFmtId="0" fontId="0" fillId="3" borderId="0" xfId="0" applyFill="1" applyAlignment="1">
      <alignment horizontal="right"/>
    </xf>
    <xf numFmtId="43" fontId="7" fillId="0" borderId="0" xfId="0" applyNumberFormat="1" applyFont="1" applyAlignment="1">
      <alignment horizontal="right"/>
    </xf>
    <xf numFmtId="43" fontId="0" fillId="0" borderId="0" xfId="0" applyNumberFormat="1" applyAlignment="1">
      <alignment horizontal="right"/>
    </xf>
    <xf numFmtId="43" fontId="0" fillId="0" borderId="0" xfId="0" applyNumberFormat="1" applyFill="1" applyAlignment="1">
      <alignment horizontal="right"/>
    </xf>
    <xf numFmtId="43" fontId="2" fillId="0" borderId="0" xfId="0" applyNumberFormat="1" applyFont="1" applyFill="1" applyAlignment="1">
      <alignment horizontal="right"/>
    </xf>
    <xf numFmtId="43" fontId="8" fillId="0" borderId="0" xfId="0" applyNumberFormat="1" applyFont="1" applyFill="1" applyAlignment="1">
      <alignment horizontal="right"/>
    </xf>
    <xf numFmtId="43" fontId="2" fillId="0" borderId="0" xfId="0" applyNumberFormat="1" applyFont="1" applyAlignment="1">
      <alignment horizontal="right"/>
    </xf>
    <xf numFmtId="43" fontId="8" fillId="0" borderId="0" xfId="0" applyNumberFormat="1" applyFont="1" applyAlignment="1">
      <alignment horizontal="right"/>
    </xf>
    <xf numFmtId="43" fontId="7" fillId="0" borderId="0" xfId="0" applyNumberFormat="1" applyFont="1" applyFill="1" applyAlignment="1">
      <alignment horizontal="right"/>
    </xf>
    <xf numFmtId="0" fontId="0" fillId="3" borderId="0" xfId="0" applyFill="1" applyAlignment="1">
      <alignment horizontal="left"/>
    </xf>
    <xf numFmtId="0" fontId="4" fillId="0" borderId="0" xfId="0" applyFont="1" applyAlignment="1">
      <alignment horizontal="left"/>
    </xf>
    <xf numFmtId="0" fontId="4" fillId="2" borderId="0" xfId="0" applyFont="1" applyFill="1" applyAlignment="1">
      <alignment horizontal="left"/>
    </xf>
    <xf numFmtId="0" fontId="0" fillId="0" borderId="0" xfId="0" applyAlignment="1">
      <alignment horizontal="left"/>
    </xf>
    <xf numFmtId="1" fontId="7" fillId="0" borderId="0" xfId="0" applyNumberFormat="1" applyFont="1" applyAlignment="1">
      <alignment horizontal="right"/>
    </xf>
    <xf numFmtId="1" fontId="7" fillId="0" borderId="0" xfId="0" applyNumberFormat="1" applyFont="1" applyFill="1" applyAlignment="1">
      <alignment horizontal="right"/>
    </xf>
    <xf numFmtId="0" fontId="6" fillId="0" borderId="0" xfId="0" applyNumberFormat="1" applyFont="1" applyAlignment="1">
      <alignment horizontal="right"/>
    </xf>
    <xf numFmtId="0" fontId="0" fillId="0" borderId="0" xfId="0" applyNumberFormat="1" applyAlignment="1">
      <alignment horizontal="right"/>
    </xf>
    <xf numFmtId="2" fontId="7" fillId="0" borderId="0" xfId="0" applyNumberFormat="1" applyFont="1" applyAlignment="1">
      <alignment horizontal="right"/>
    </xf>
    <xf numFmtId="0" fontId="35" fillId="0" borderId="0" xfId="0" applyFont="1" applyFill="1" applyBorder="1" applyProtection="1">
      <protection hidden="1"/>
    </xf>
    <xf numFmtId="0" fontId="0" fillId="0" borderId="4" xfId="0" applyFill="1" applyBorder="1" applyAlignment="1" applyProtection="1">
      <alignment horizontal="right" vertical="center"/>
      <protection hidden="1"/>
    </xf>
    <xf numFmtId="0" fontId="29" fillId="0" borderId="3" xfId="0" applyFont="1" applyFill="1" applyBorder="1" applyAlignment="1" applyProtection="1">
      <alignment horizontal="left" vertical="center" wrapText="1"/>
      <protection hidden="1"/>
    </xf>
    <xf numFmtId="0" fontId="29" fillId="0" borderId="4" xfId="0" applyFont="1" applyFill="1" applyBorder="1" applyAlignment="1" applyProtection="1">
      <alignment horizontal="left" vertical="center" wrapText="1"/>
      <protection hidden="1"/>
    </xf>
    <xf numFmtId="0" fontId="29" fillId="0" borderId="5" xfId="0" applyFont="1" applyFill="1" applyBorder="1" applyAlignment="1" applyProtection="1">
      <alignment horizontal="left" vertical="center" wrapText="1"/>
      <protection hidden="1"/>
    </xf>
    <xf numFmtId="0" fontId="29" fillId="0" borderId="6" xfId="0" applyFont="1" applyFill="1" applyBorder="1" applyAlignment="1" applyProtection="1">
      <alignment horizontal="left" vertical="center" wrapText="1"/>
      <protection hidden="1"/>
    </xf>
    <xf numFmtId="0" fontId="29" fillId="0" borderId="0" xfId="0" applyFont="1" applyFill="1" applyBorder="1" applyAlignment="1" applyProtection="1">
      <alignment horizontal="left" vertical="center" wrapText="1"/>
      <protection hidden="1"/>
    </xf>
    <xf numFmtId="0" fontId="29" fillId="0" borderId="7" xfId="0" applyFont="1" applyFill="1" applyBorder="1" applyAlignment="1" applyProtection="1">
      <alignment horizontal="left" vertical="center" wrapText="1"/>
      <protection hidden="1"/>
    </xf>
    <xf numFmtId="0" fontId="22" fillId="0" borderId="6" xfId="0" applyFont="1" applyFill="1" applyBorder="1" applyAlignment="1" applyProtection="1">
      <alignment horizontal="left" wrapText="1"/>
      <protection hidden="1"/>
    </xf>
    <xf numFmtId="0" fontId="22" fillId="0" borderId="0" xfId="0" applyFont="1" applyFill="1" applyBorder="1" applyAlignment="1" applyProtection="1">
      <alignment horizontal="left" wrapText="1"/>
      <protection hidden="1"/>
    </xf>
    <xf numFmtId="0" fontId="22" fillId="0" borderId="7" xfId="0" applyFont="1" applyFill="1" applyBorder="1" applyAlignment="1" applyProtection="1">
      <alignment horizontal="left" wrapText="1"/>
      <protection hidden="1"/>
    </xf>
    <xf numFmtId="0" fontId="24" fillId="0" borderId="0" xfId="0" applyFont="1" applyFill="1" applyBorder="1" applyAlignment="1" applyProtection="1">
      <protection hidden="1"/>
    </xf>
    <xf numFmtId="0" fontId="24" fillId="0" borderId="7" xfId="0" applyFont="1" applyFill="1" applyBorder="1" applyAlignment="1" applyProtection="1">
      <protection hidden="1"/>
    </xf>
    <xf numFmtId="0" fontId="21" fillId="7" borderId="11" xfId="0" applyFont="1" applyFill="1" applyBorder="1" applyAlignment="1" applyProtection="1">
      <alignment horizontal="left"/>
      <protection hidden="1"/>
    </xf>
    <xf numFmtId="0" fontId="21" fillId="7" borderId="12" xfId="0" applyFont="1" applyFill="1" applyBorder="1" applyAlignment="1" applyProtection="1">
      <alignment horizontal="left"/>
      <protection hidden="1"/>
    </xf>
    <xf numFmtId="0" fontId="21" fillId="7" borderId="13" xfId="0" applyFont="1" applyFill="1" applyBorder="1" applyAlignment="1" applyProtection="1">
      <alignment horizontal="left"/>
      <protection hidden="1"/>
    </xf>
    <xf numFmtId="0" fontId="1" fillId="0" borderId="3" xfId="0" applyFont="1" applyFill="1" applyBorder="1" applyAlignment="1" applyProtection="1">
      <alignment horizontal="left" vertical="top" wrapText="1"/>
      <protection hidden="1"/>
    </xf>
    <xf numFmtId="0" fontId="1" fillId="0" borderId="4" xfId="0" applyFont="1" applyFill="1" applyBorder="1" applyAlignment="1" applyProtection="1">
      <alignment horizontal="left" vertical="top" wrapText="1"/>
      <protection hidden="1"/>
    </xf>
    <xf numFmtId="0" fontId="1" fillId="0" borderId="5" xfId="0" applyFont="1" applyFill="1" applyBorder="1" applyAlignment="1" applyProtection="1">
      <alignment horizontal="left" vertical="top" wrapText="1"/>
      <protection hidden="1"/>
    </xf>
    <xf numFmtId="0" fontId="1" fillId="0" borderId="6" xfId="0" applyFont="1" applyFill="1" applyBorder="1" applyAlignment="1" applyProtection="1">
      <alignment horizontal="left" vertical="top" wrapText="1"/>
      <protection hidden="1"/>
    </xf>
    <xf numFmtId="0" fontId="1" fillId="0" borderId="0" xfId="0" applyFont="1" applyFill="1" applyBorder="1" applyAlignment="1" applyProtection="1">
      <alignment horizontal="left" vertical="top" wrapText="1"/>
      <protection hidden="1"/>
    </xf>
    <xf numFmtId="0" fontId="1" fillId="0" borderId="7" xfId="0" applyFont="1" applyFill="1" applyBorder="1" applyAlignment="1" applyProtection="1">
      <alignment horizontal="left" vertical="top" wrapText="1"/>
      <protection hidden="1"/>
    </xf>
    <xf numFmtId="0" fontId="0" fillId="0" borderId="6" xfId="0" applyFill="1" applyBorder="1" applyAlignment="1" applyProtection="1">
      <alignment horizontal="left" wrapText="1"/>
      <protection hidden="1"/>
    </xf>
    <xf numFmtId="0" fontId="0" fillId="0" borderId="0" xfId="0" applyFill="1" applyBorder="1" applyAlignment="1" applyProtection="1">
      <alignment horizontal="left" wrapText="1"/>
      <protection hidden="1"/>
    </xf>
    <xf numFmtId="0" fontId="0" fillId="0" borderId="7" xfId="0" applyFill="1" applyBorder="1" applyAlignment="1" applyProtection="1">
      <alignment horizontal="left" wrapText="1"/>
      <protection hidden="1"/>
    </xf>
    <xf numFmtId="0" fontId="0" fillId="0" borderId="6" xfId="0" quotePrefix="1" applyFill="1" applyBorder="1" applyAlignment="1" applyProtection="1">
      <alignment horizontal="left" indent="2"/>
      <protection hidden="1"/>
    </xf>
    <xf numFmtId="0" fontId="0" fillId="0" borderId="0" xfId="0" quotePrefix="1" applyFill="1" applyBorder="1" applyAlignment="1" applyProtection="1">
      <alignment horizontal="left" indent="2"/>
      <protection hidden="1"/>
    </xf>
    <xf numFmtId="0" fontId="0" fillId="0" borderId="7" xfId="0" quotePrefix="1" applyFill="1" applyBorder="1" applyAlignment="1" applyProtection="1">
      <alignment horizontal="left" indent="2"/>
      <protection hidden="1"/>
    </xf>
    <xf numFmtId="0" fontId="0" fillId="0" borderId="9" xfId="0" applyFill="1" applyBorder="1" applyAlignment="1" applyProtection="1">
      <alignment horizontal="left" wrapText="1"/>
      <protection hidden="1"/>
    </xf>
    <xf numFmtId="0" fontId="0" fillId="0" borderId="10" xfId="0" applyFill="1" applyBorder="1" applyAlignment="1" applyProtection="1">
      <alignment horizontal="left" wrapText="1"/>
      <protection hidden="1"/>
    </xf>
    <xf numFmtId="0" fontId="0" fillId="0" borderId="0" xfId="0"/>
    <xf numFmtId="14" fontId="20" fillId="0" borderId="0" xfId="2" applyNumberFormat="1" applyFill="1" applyBorder="1" applyAlignment="1" applyProtection="1">
      <alignment horizontal="left"/>
      <protection locked="0" hidden="1"/>
    </xf>
    <xf numFmtId="0" fontId="0" fillId="0" borderId="6" xfId="0" applyFill="1" applyBorder="1" applyAlignment="1" applyProtection="1">
      <alignment horizontal="left"/>
      <protection hidden="1"/>
    </xf>
    <xf numFmtId="0" fontId="0" fillId="0" borderId="0" xfId="0" applyFill="1" applyBorder="1" applyAlignment="1" applyProtection="1">
      <alignment horizontal="left"/>
      <protection hidden="1"/>
    </xf>
    <xf numFmtId="0" fontId="0" fillId="0" borderId="7" xfId="0" applyFill="1" applyBorder="1" applyAlignment="1" applyProtection="1">
      <alignment horizontal="left"/>
      <protection hidden="1"/>
    </xf>
    <xf numFmtId="0" fontId="0" fillId="0" borderId="0" xfId="0" applyFill="1" applyAlignment="1">
      <alignment horizontal="center" vertical="center"/>
    </xf>
    <xf numFmtId="0" fontId="25" fillId="0" borderId="0" xfId="0" applyFont="1" applyFill="1" applyBorder="1" applyAlignment="1" applyProtection="1">
      <alignment horizontal="left" vertical="center" wrapText="1"/>
      <protection hidden="1"/>
    </xf>
    <xf numFmtId="0" fontId="25" fillId="0" borderId="7" xfId="0" applyFont="1" applyFill="1" applyBorder="1" applyAlignment="1" applyProtection="1">
      <alignment horizontal="left" vertical="center" wrapText="1"/>
      <protection hidden="1"/>
    </xf>
    <xf numFmtId="0" fontId="0" fillId="0" borderId="0" xfId="0" applyAlignment="1">
      <alignment horizontal="center" vertical="center"/>
    </xf>
    <xf numFmtId="0" fontId="0" fillId="0" borderId="0" xfId="0" applyAlignment="1">
      <alignment horizontal="right" vertical="center"/>
    </xf>
    <xf numFmtId="0" fontId="25" fillId="0" borderId="0" xfId="0" applyFont="1" applyFill="1" applyBorder="1" applyAlignment="1" applyProtection="1">
      <alignment horizontal="left"/>
      <protection hidden="1"/>
    </xf>
    <xf numFmtId="0" fontId="25" fillId="0" borderId="7" xfId="0" applyFont="1" applyFill="1" applyBorder="1" applyAlignment="1" applyProtection="1">
      <alignment horizontal="left"/>
      <protection hidden="1"/>
    </xf>
    <xf numFmtId="0" fontId="1" fillId="0" borderId="1" xfId="0" applyFont="1" applyFill="1" applyBorder="1" applyAlignment="1" applyProtection="1">
      <alignment horizontal="left"/>
      <protection hidden="1"/>
    </xf>
    <xf numFmtId="0" fontId="22" fillId="0" borderId="8" xfId="0" applyFont="1" applyFill="1" applyBorder="1" applyAlignment="1" applyProtection="1">
      <alignment horizontal="left"/>
      <protection hidden="1"/>
    </xf>
    <xf numFmtId="0" fontId="22" fillId="0" borderId="9" xfId="0" applyFont="1" applyFill="1" applyBorder="1" applyAlignment="1" applyProtection="1">
      <alignment horizontal="left"/>
      <protection hidden="1"/>
    </xf>
    <xf numFmtId="0" fontId="22" fillId="0" borderId="10" xfId="0" applyFont="1" applyFill="1" applyBorder="1" applyAlignment="1" applyProtection="1">
      <alignment horizontal="left"/>
      <protection hidden="1"/>
    </xf>
    <xf numFmtId="0" fontId="28" fillId="0" borderId="6" xfId="0" applyFont="1" applyFill="1" applyBorder="1" applyAlignment="1" applyProtection="1">
      <alignment horizontal="left" wrapText="1"/>
      <protection hidden="1"/>
    </xf>
    <xf numFmtId="0" fontId="28" fillId="0" borderId="0" xfId="0" applyFont="1" applyFill="1" applyBorder="1" applyAlignment="1" applyProtection="1">
      <alignment horizontal="left" wrapText="1"/>
      <protection hidden="1"/>
    </xf>
    <xf numFmtId="0" fontId="28" fillId="0" borderId="7" xfId="0" applyFont="1" applyFill="1" applyBorder="1" applyAlignment="1" applyProtection="1">
      <alignment horizontal="left" wrapText="1"/>
      <protection hidden="1"/>
    </xf>
    <xf numFmtId="0" fontId="0" fillId="0" borderId="4" xfId="0" applyFill="1" applyBorder="1" applyAlignment="1" applyProtection="1">
      <alignment horizontal="center" vertical="center"/>
      <protection hidden="1"/>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2" fillId="0" borderId="0" xfId="0" applyFont="1" applyAlignment="1">
      <alignment horizontal="center"/>
    </xf>
    <xf numFmtId="0" fontId="0" fillId="0" borderId="0" xfId="0" applyAlignment="1" applyProtection="1">
      <alignment horizontal="right"/>
      <protection hidden="1"/>
    </xf>
    <xf numFmtId="0" fontId="1" fillId="7" borderId="11" xfId="0" applyFont="1" applyFill="1" applyBorder="1" applyAlignment="1" applyProtection="1">
      <alignment horizontal="center"/>
      <protection hidden="1"/>
    </xf>
    <xf numFmtId="0" fontId="1" fillId="7" borderId="12" xfId="0" quotePrefix="1" applyFont="1" applyFill="1" applyBorder="1" applyAlignment="1" applyProtection="1">
      <alignment horizontal="center"/>
      <protection hidden="1"/>
    </xf>
    <xf numFmtId="0" fontId="1" fillId="7" borderId="13" xfId="0" quotePrefix="1" applyFont="1" applyFill="1" applyBorder="1" applyAlignment="1" applyProtection="1">
      <alignment horizontal="center"/>
      <protection hidden="1"/>
    </xf>
    <xf numFmtId="0" fontId="36" fillId="0" borderId="0" xfId="0" applyFont="1"/>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33CC33"/>
      <color rgb="FFE4E4E4"/>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eetMetadata" Target="metadata.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29</xdr:row>
          <xdr:rowOff>0</xdr:rowOff>
        </xdr:from>
        <xdr:to>
          <xdr:col>2</xdr:col>
          <xdr:colOff>533400</xdr:colOff>
          <xdr:row>32</xdr:row>
          <xdr:rowOff>68580</xdr:rowOff>
        </xdr:to>
        <xdr:sp macro="" textlink="">
          <xdr:nvSpPr>
            <xdr:cNvPr id="2049" name="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400" b="1" i="0" u="none" strike="noStrike" baseline="0">
                  <a:solidFill>
                    <a:srgbClr val="FF0000"/>
                  </a:solidFill>
                  <a:latin typeface="Calibri"/>
                  <a:cs typeface="Calibri"/>
                </a:rPr>
                <a:t>Assumptions</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50</xdr:row>
          <xdr:rowOff>22860</xdr:rowOff>
        </xdr:from>
        <xdr:to>
          <xdr:col>1</xdr:col>
          <xdr:colOff>1143000</xdr:colOff>
          <xdr:row>53</xdr:row>
          <xdr:rowOff>83820</xdr:rowOff>
        </xdr:to>
        <xdr:sp macro="" textlink="">
          <xdr:nvSpPr>
            <xdr:cNvPr id="1026" name="Button 2" hidden="1">
              <a:extLst>
                <a:ext uri="{63B3BB69-23CF-44E3-9099-C40C66FF867C}">
                  <a14:compatExt spid="_x0000_s1026"/>
                </a:ext>
                <a:ext uri="{FF2B5EF4-FFF2-40B4-BE49-F238E27FC236}">
                  <a16:creationId xmlns:a16="http://schemas.microsoft.com/office/drawing/2014/main" id="{00000000-0008-0000-0200-0000020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400" b="1" i="0" u="none" strike="noStrike" baseline="0">
                  <a:solidFill>
                    <a:srgbClr val="FF0000"/>
                  </a:solidFill>
                  <a:latin typeface="Calibri"/>
                  <a:cs typeface="Calibri"/>
                </a:rPr>
                <a:t>Disclaimer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1440180</xdr:colOff>
          <xdr:row>50</xdr:row>
          <xdr:rowOff>22860</xdr:rowOff>
        </xdr:from>
        <xdr:to>
          <xdr:col>1</xdr:col>
          <xdr:colOff>2583180</xdr:colOff>
          <xdr:row>53</xdr:row>
          <xdr:rowOff>83820</xdr:rowOff>
        </xdr:to>
        <xdr:sp macro="" textlink="">
          <xdr:nvSpPr>
            <xdr:cNvPr id="1027" name="Button 3" hidden="1">
              <a:extLst>
                <a:ext uri="{63B3BB69-23CF-44E3-9099-C40C66FF867C}">
                  <a14:compatExt spid="_x0000_s1027"/>
                </a:ext>
                <a:ext uri="{FF2B5EF4-FFF2-40B4-BE49-F238E27FC236}">
                  <a16:creationId xmlns:a16="http://schemas.microsoft.com/office/drawing/2014/main" id="{00000000-0008-0000-0200-0000030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400" b="1" i="0" u="none" strike="noStrike" baseline="0">
                  <a:solidFill>
                    <a:srgbClr val="FF0000"/>
                  </a:solidFill>
                  <a:latin typeface="Calibri"/>
                  <a:cs typeface="Calibri"/>
                </a:rPr>
                <a:t>Calculate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68580</xdr:colOff>
          <xdr:row>50</xdr:row>
          <xdr:rowOff>38100</xdr:rowOff>
        </xdr:from>
        <xdr:to>
          <xdr:col>6</xdr:col>
          <xdr:colOff>1211580</xdr:colOff>
          <xdr:row>53</xdr:row>
          <xdr:rowOff>106680</xdr:rowOff>
        </xdr:to>
        <xdr:sp macro="" textlink="">
          <xdr:nvSpPr>
            <xdr:cNvPr id="1033" name="Button 9" hidden="1">
              <a:extLst>
                <a:ext uri="{63B3BB69-23CF-44E3-9099-C40C66FF867C}">
                  <a14:compatExt spid="_x0000_s1033"/>
                </a:ext>
                <a:ext uri="{FF2B5EF4-FFF2-40B4-BE49-F238E27FC236}">
                  <a16:creationId xmlns:a16="http://schemas.microsoft.com/office/drawing/2014/main" id="{00000000-0008-0000-0200-0000090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400" b="1" i="0" u="none" strike="noStrike" baseline="0">
                  <a:solidFill>
                    <a:srgbClr val="FF0000"/>
                  </a:solidFill>
                  <a:latin typeface="Calibri"/>
                  <a:cs typeface="Calibri"/>
                </a:rPr>
                <a:t>Re-Set</a:t>
              </a:r>
            </a:p>
            <a:p>
              <a:pPr algn="ctr" rtl="0">
                <a:defRPr sz="1000"/>
              </a:pPr>
              <a:r>
                <a:rPr lang="en-US" sz="1400" b="1" i="0" u="none" strike="noStrike" baseline="0">
                  <a:solidFill>
                    <a:srgbClr val="FF0000"/>
                  </a:solidFill>
                  <a:latin typeface="Calibri"/>
                  <a:cs typeface="Calibri"/>
                </a:rPr>
                <a:t>Assumptions</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106680</xdr:colOff>
          <xdr:row>24</xdr:row>
          <xdr:rowOff>22860</xdr:rowOff>
        </xdr:from>
        <xdr:to>
          <xdr:col>2</xdr:col>
          <xdr:colOff>525780</xdr:colOff>
          <xdr:row>27</xdr:row>
          <xdr:rowOff>83820</xdr:rowOff>
        </xdr:to>
        <xdr:sp macro="" textlink="">
          <xdr:nvSpPr>
            <xdr:cNvPr id="3073" name="Button 1" hidden="1">
              <a:extLst>
                <a:ext uri="{63B3BB69-23CF-44E3-9099-C40C66FF867C}">
                  <a14:compatExt spid="_x0000_s3073"/>
                </a:ext>
                <a:ext uri="{FF2B5EF4-FFF2-40B4-BE49-F238E27FC236}">
                  <a16:creationId xmlns:a16="http://schemas.microsoft.com/office/drawing/2014/main" id="{00000000-0008-0000-0300-000001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400" b="1" i="0" u="none" strike="noStrike" baseline="0">
                  <a:solidFill>
                    <a:srgbClr val="FF0000"/>
                  </a:solidFill>
                  <a:latin typeface="Calibri"/>
                  <a:cs typeface="Calibri"/>
                </a:rPr>
                <a:t>Disclaimer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297180</xdr:colOff>
          <xdr:row>24</xdr:row>
          <xdr:rowOff>38100</xdr:rowOff>
        </xdr:from>
        <xdr:to>
          <xdr:col>5</xdr:col>
          <xdr:colOff>220980</xdr:colOff>
          <xdr:row>27</xdr:row>
          <xdr:rowOff>106680</xdr:rowOff>
        </xdr:to>
        <xdr:sp macro="" textlink="">
          <xdr:nvSpPr>
            <xdr:cNvPr id="3074" name="Button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400" b="1" i="0" u="none" strike="noStrike" baseline="0">
                  <a:solidFill>
                    <a:srgbClr val="FF0000"/>
                  </a:solidFill>
                  <a:latin typeface="Calibri"/>
                  <a:cs typeface="Calibri"/>
                </a:rPr>
                <a:t>Assumptions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579120</xdr:colOff>
          <xdr:row>24</xdr:row>
          <xdr:rowOff>38100</xdr:rowOff>
        </xdr:from>
        <xdr:to>
          <xdr:col>7</xdr:col>
          <xdr:colOff>220980</xdr:colOff>
          <xdr:row>27</xdr:row>
          <xdr:rowOff>106680</xdr:rowOff>
        </xdr:to>
        <xdr:sp macro="" textlink="">
          <xdr:nvSpPr>
            <xdr:cNvPr id="3076" name="Button 4" hidden="1">
              <a:extLst>
                <a:ext uri="{63B3BB69-23CF-44E3-9099-C40C66FF867C}">
                  <a14:compatExt spid="_x0000_s3076"/>
                </a:ext>
                <a:ext uri="{FF2B5EF4-FFF2-40B4-BE49-F238E27FC236}">
                  <a16:creationId xmlns:a16="http://schemas.microsoft.com/office/drawing/2014/main" id="{00000000-0008-0000-0300-000004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400" b="1" i="0" u="none" strike="noStrike" baseline="0">
                  <a:solidFill>
                    <a:srgbClr val="FF0000"/>
                  </a:solidFill>
                  <a:latin typeface="Calibri"/>
                  <a:cs typeface="Calibri"/>
                </a:rPr>
                <a:t>Print</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etpub/wwwroot/webworksheet/Release371/webworksheet.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webworksheet"/>
    </sheetNames>
    <definedNames>
      <definedName name="wwsCodeButton"/>
      <definedName name="wwsDropDown"/>
      <definedName name="wwsHide"/>
      <definedName name="wwsInput"/>
      <definedName name="wwsSetup"/>
    </definedNames>
    <sheetDataSet>
      <sheetData sheetId="0"/>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info@fabf.org?subject=Retirement%20Estimate" TargetMode="External"/><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dimension ref="A1:AJ614"/>
  <sheetViews>
    <sheetView tabSelected="1" topLeftCell="A595" zoomScaleNormal="100" workbookViewId="0">
      <selection activeCell="K611" sqref="K611"/>
    </sheetView>
  </sheetViews>
  <sheetFormatPr defaultRowHeight="14.4" x14ac:dyDescent="0.3"/>
  <cols>
    <col min="1" max="1" width="3.33203125" style="119" customWidth="1"/>
    <col min="2" max="2" width="21.109375" customWidth="1"/>
    <col min="3" max="3" width="34.109375" customWidth="1"/>
    <col min="4" max="4" width="12.5546875" hidden="1" customWidth="1"/>
    <col min="5" max="5" width="10.6640625" hidden="1" customWidth="1"/>
    <col min="6" max="6" width="12.5546875" hidden="1" customWidth="1"/>
    <col min="7" max="7" width="15" hidden="1" customWidth="1"/>
    <col min="8" max="8" width="12.44140625" customWidth="1"/>
    <col min="9" max="10" width="11.33203125" customWidth="1"/>
    <col min="11" max="11" width="68" customWidth="1"/>
    <col min="12" max="12" width="4.44140625" customWidth="1"/>
    <col min="13" max="13" width="15.88671875" hidden="1" customWidth="1"/>
    <col min="14" max="15" width="10.44140625" hidden="1" customWidth="1"/>
    <col min="16" max="16" width="12.5546875" hidden="1" customWidth="1"/>
    <col min="17" max="21" width="10.44140625" hidden="1" customWidth="1"/>
    <col min="22" max="22" width="11.5546875" hidden="1" customWidth="1"/>
    <col min="23" max="27" width="10.44140625" hidden="1" customWidth="1"/>
    <col min="28" max="28" width="12.33203125" hidden="1" customWidth="1"/>
    <col min="29" max="34" width="10.44140625" hidden="1" customWidth="1"/>
    <col min="35" max="35" width="2.88671875" customWidth="1"/>
    <col min="36" max="36" width="3.44140625" style="51" customWidth="1"/>
  </cols>
  <sheetData>
    <row r="1" spans="1:36" ht="16.5" customHeight="1" x14ac:dyDescent="0.3">
      <c r="B1" t="e">
        <f ca="1">[1]!wwsSetup("iterations",6)</f>
        <v>#NAME?</v>
      </c>
      <c r="C1" t="e">
        <f ca="1">[1]!wwsSetup("IncludeScript", "fabf_calculate.js")</f>
        <v>#NAME?</v>
      </c>
      <c r="H1" t="e">
        <f ca="1">[1]!wwsSetup("exportNames", TRUE)</f>
        <v>#NAME?</v>
      </c>
    </row>
    <row r="2" spans="1:36" s="49" customFormat="1" ht="15" thickBot="1" x14ac:dyDescent="0.35">
      <c r="A2" s="120" t="e">
        <f ca="1">[1]!wwsHide()</f>
        <v>#NAME?</v>
      </c>
      <c r="B2" s="118" t="s">
        <v>183</v>
      </c>
      <c r="AJ2" s="52"/>
    </row>
    <row r="3" spans="1:36" s="87" customFormat="1" ht="18.600000000000001" thickBot="1" x14ac:dyDescent="0.4">
      <c r="A3" s="121"/>
      <c r="B3" s="199" t="s">
        <v>148</v>
      </c>
      <c r="C3" s="200"/>
      <c r="D3" s="200"/>
      <c r="E3" s="200"/>
      <c r="F3" s="200"/>
      <c r="G3" s="200"/>
      <c r="H3" s="200"/>
      <c r="I3" s="200"/>
      <c r="J3" s="200"/>
      <c r="K3" s="201"/>
      <c r="L3" s="85"/>
      <c r="M3" s="85"/>
      <c r="N3" s="85"/>
      <c r="O3" s="85"/>
      <c r="P3" s="85"/>
      <c r="Q3" s="85"/>
      <c r="R3" s="85"/>
      <c r="AJ3" s="144"/>
    </row>
    <row r="4" spans="1:36" s="87" customFormat="1" ht="15" thickBot="1" x14ac:dyDescent="0.35">
      <c r="A4" s="121"/>
      <c r="AJ4" s="144"/>
    </row>
    <row r="5" spans="1:36" s="87" customFormat="1" ht="15" customHeight="1" x14ac:dyDescent="0.3">
      <c r="A5" s="121"/>
      <c r="B5" s="202" t="s">
        <v>149</v>
      </c>
      <c r="C5" s="203"/>
      <c r="D5" s="203"/>
      <c r="E5" s="203"/>
      <c r="F5" s="203"/>
      <c r="G5" s="203"/>
      <c r="H5" s="203"/>
      <c r="I5" s="203"/>
      <c r="J5" s="203"/>
      <c r="K5" s="204"/>
      <c r="L5" s="81"/>
      <c r="M5" s="81"/>
      <c r="N5" s="81"/>
      <c r="O5" s="81"/>
      <c r="P5" s="81"/>
      <c r="Q5" s="81"/>
      <c r="R5" s="81"/>
      <c r="AJ5" s="144"/>
    </row>
    <row r="6" spans="1:36" s="87" customFormat="1" x14ac:dyDescent="0.3">
      <c r="A6" s="121"/>
      <c r="B6" s="205"/>
      <c r="C6" s="206"/>
      <c r="D6" s="206"/>
      <c r="E6" s="206"/>
      <c r="F6" s="206"/>
      <c r="G6" s="206"/>
      <c r="H6" s="206"/>
      <c r="I6" s="206"/>
      <c r="J6" s="206"/>
      <c r="K6" s="207"/>
      <c r="L6" s="81"/>
      <c r="M6" s="81"/>
      <c r="N6" s="81"/>
      <c r="O6" s="81"/>
      <c r="P6" s="81"/>
      <c r="Q6" s="81"/>
      <c r="R6" s="81"/>
      <c r="AJ6" s="144"/>
    </row>
    <row r="7" spans="1:36" s="87" customFormat="1" x14ac:dyDescent="0.3">
      <c r="A7" s="121"/>
      <c r="B7" s="88"/>
      <c r="C7" s="81"/>
      <c r="D7" s="81"/>
      <c r="E7" s="81"/>
      <c r="F7" s="81"/>
      <c r="G7" s="81"/>
      <c r="H7" s="81"/>
      <c r="I7" s="81"/>
      <c r="J7" s="82"/>
      <c r="K7" s="83"/>
      <c r="L7" s="82"/>
      <c r="M7" s="82"/>
      <c r="N7" s="82"/>
      <c r="O7" s="82"/>
      <c r="P7" s="82"/>
      <c r="Q7" s="82"/>
      <c r="R7" s="82"/>
      <c r="AJ7" s="144"/>
    </row>
    <row r="8" spans="1:36" s="87" customFormat="1" ht="15" customHeight="1" x14ac:dyDescent="0.3">
      <c r="A8" s="121"/>
      <c r="B8" s="208" t="s">
        <v>155</v>
      </c>
      <c r="C8" s="209"/>
      <c r="D8" s="209"/>
      <c r="E8" s="209"/>
      <c r="F8" s="209"/>
      <c r="G8" s="209"/>
      <c r="H8" s="209"/>
      <c r="I8" s="209"/>
      <c r="J8" s="209"/>
      <c r="K8" s="210"/>
      <c r="L8" s="84"/>
      <c r="M8" s="84"/>
      <c r="N8" s="84"/>
      <c r="O8" s="84"/>
      <c r="P8" s="84"/>
      <c r="Q8" s="84"/>
      <c r="R8" s="84"/>
      <c r="AJ8" s="144"/>
    </row>
    <row r="9" spans="1:36" s="87" customFormat="1" x14ac:dyDescent="0.3">
      <c r="A9" s="121"/>
      <c r="B9" s="208"/>
      <c r="C9" s="209"/>
      <c r="D9" s="209"/>
      <c r="E9" s="209"/>
      <c r="F9" s="209"/>
      <c r="G9" s="209"/>
      <c r="H9" s="209"/>
      <c r="I9" s="209"/>
      <c r="J9" s="209"/>
      <c r="K9" s="210"/>
      <c r="L9" s="84"/>
      <c r="M9" s="84"/>
      <c r="N9" s="84"/>
      <c r="O9" s="84"/>
      <c r="P9" s="84"/>
      <c r="Q9" s="84"/>
      <c r="R9" s="84"/>
      <c r="AJ9" s="144"/>
    </row>
    <row r="10" spans="1:36" s="87" customFormat="1" x14ac:dyDescent="0.3">
      <c r="A10" s="121"/>
      <c r="B10" s="89"/>
      <c r="C10" s="82"/>
      <c r="D10" s="82"/>
      <c r="E10" s="82"/>
      <c r="F10" s="82"/>
      <c r="G10" s="90"/>
      <c r="H10" s="82"/>
      <c r="I10" s="82"/>
      <c r="J10" s="82"/>
      <c r="K10" s="83"/>
      <c r="L10" s="82"/>
      <c r="M10" s="82"/>
      <c r="N10" s="82"/>
      <c r="O10" s="82"/>
      <c r="P10" s="82"/>
      <c r="Q10" s="82"/>
      <c r="R10" s="82"/>
      <c r="AJ10" s="144"/>
    </row>
    <row r="11" spans="1:36" s="87" customFormat="1" ht="15" customHeight="1" x14ac:dyDescent="0.3">
      <c r="A11" s="121"/>
      <c r="B11" s="208" t="s">
        <v>151</v>
      </c>
      <c r="C11" s="209"/>
      <c r="D11" s="209"/>
      <c r="E11" s="209"/>
      <c r="F11" s="209"/>
      <c r="G11" s="209"/>
      <c r="H11" s="209"/>
      <c r="I11" s="209"/>
      <c r="J11" s="209"/>
      <c r="K11" s="210"/>
      <c r="L11" s="84"/>
      <c r="M11" s="84"/>
      <c r="N11" s="84"/>
      <c r="O11" s="84"/>
      <c r="P11" s="84"/>
      <c r="Q11" s="84"/>
      <c r="R11" s="84"/>
      <c r="AJ11" s="144"/>
    </row>
    <row r="12" spans="1:36" s="87" customFormat="1" x14ac:dyDescent="0.3">
      <c r="A12" s="121"/>
      <c r="B12" s="208"/>
      <c r="C12" s="209"/>
      <c r="D12" s="209"/>
      <c r="E12" s="209"/>
      <c r="F12" s="209"/>
      <c r="G12" s="209"/>
      <c r="H12" s="209"/>
      <c r="I12" s="209"/>
      <c r="J12" s="209"/>
      <c r="K12" s="210"/>
      <c r="L12" s="84"/>
      <c r="M12" s="84"/>
      <c r="N12" s="84"/>
      <c r="O12" s="84"/>
      <c r="P12" s="84"/>
      <c r="Q12" s="84"/>
      <c r="R12" s="84"/>
      <c r="AJ12" s="144"/>
    </row>
    <row r="13" spans="1:36" s="87" customFormat="1" x14ac:dyDescent="0.3">
      <c r="A13" s="121"/>
      <c r="B13" s="211" t="s">
        <v>156</v>
      </c>
      <c r="C13" s="212"/>
      <c r="D13" s="212"/>
      <c r="E13" s="212"/>
      <c r="F13" s="212"/>
      <c r="G13" s="212"/>
      <c r="H13" s="212"/>
      <c r="I13" s="212"/>
      <c r="J13" s="212"/>
      <c r="K13" s="213"/>
      <c r="L13" s="82"/>
      <c r="M13" s="82"/>
      <c r="N13" s="82"/>
      <c r="O13" s="82"/>
      <c r="P13" s="82"/>
      <c r="Q13" s="82"/>
      <c r="R13" s="82"/>
      <c r="AJ13" s="144"/>
    </row>
    <row r="14" spans="1:36" s="87" customFormat="1" x14ac:dyDescent="0.3">
      <c r="A14" s="121"/>
      <c r="B14" s="211" t="s">
        <v>153</v>
      </c>
      <c r="C14" s="212"/>
      <c r="D14" s="212"/>
      <c r="E14" s="212"/>
      <c r="F14" s="212"/>
      <c r="G14" s="212"/>
      <c r="H14" s="212"/>
      <c r="I14" s="212"/>
      <c r="J14" s="212"/>
      <c r="K14" s="213"/>
      <c r="L14" s="82"/>
      <c r="M14" s="82"/>
      <c r="N14" s="82"/>
      <c r="O14" s="82"/>
      <c r="P14" s="82"/>
      <c r="Q14" s="82"/>
      <c r="R14" s="82"/>
      <c r="AJ14" s="144"/>
    </row>
    <row r="15" spans="1:36" s="87" customFormat="1" x14ac:dyDescent="0.3">
      <c r="A15" s="121"/>
      <c r="B15" s="211" t="s">
        <v>181</v>
      </c>
      <c r="C15" s="212"/>
      <c r="D15" s="212"/>
      <c r="E15" s="212"/>
      <c r="F15" s="212"/>
      <c r="G15" s="212"/>
      <c r="H15" s="212"/>
      <c r="I15" s="212"/>
      <c r="J15" s="212"/>
      <c r="K15" s="213"/>
      <c r="L15" s="82"/>
      <c r="M15" s="82"/>
      <c r="N15" s="82"/>
      <c r="O15" s="82"/>
      <c r="P15" s="82"/>
      <c r="Q15" s="82"/>
      <c r="R15" s="82"/>
      <c r="AJ15" s="144"/>
    </row>
    <row r="16" spans="1:36" s="87" customFormat="1" x14ac:dyDescent="0.3">
      <c r="A16" s="121"/>
      <c r="B16" s="211" t="s">
        <v>182</v>
      </c>
      <c r="C16" s="212"/>
      <c r="D16" s="212"/>
      <c r="E16" s="212"/>
      <c r="F16" s="212"/>
      <c r="G16" s="212"/>
      <c r="H16" s="212"/>
      <c r="I16" s="212"/>
      <c r="J16" s="212"/>
      <c r="K16" s="213"/>
      <c r="L16" s="82"/>
      <c r="M16" s="82"/>
      <c r="N16" s="82"/>
      <c r="O16" s="82"/>
      <c r="P16" s="82"/>
      <c r="Q16" s="82"/>
      <c r="R16" s="82"/>
      <c r="AJ16" s="144"/>
    </row>
    <row r="17" spans="1:36" s="87" customFormat="1" x14ac:dyDescent="0.3">
      <c r="A17" s="121"/>
      <c r="B17" s="211" t="s">
        <v>150</v>
      </c>
      <c r="C17" s="212"/>
      <c r="D17" s="212"/>
      <c r="E17" s="212"/>
      <c r="F17" s="212"/>
      <c r="G17" s="212"/>
      <c r="H17" s="212"/>
      <c r="I17" s="212"/>
      <c r="J17" s="212"/>
      <c r="K17" s="213"/>
      <c r="L17" s="82"/>
      <c r="M17" s="82"/>
      <c r="N17" s="82"/>
      <c r="O17" s="82"/>
      <c r="P17" s="82"/>
      <c r="Q17" s="82"/>
      <c r="R17" s="82"/>
      <c r="AJ17" s="144"/>
    </row>
    <row r="18" spans="1:36" s="87" customFormat="1" x14ac:dyDescent="0.3">
      <c r="A18" s="121"/>
      <c r="B18" s="211" t="s">
        <v>165</v>
      </c>
      <c r="C18" s="212"/>
      <c r="D18" s="212"/>
      <c r="E18" s="212"/>
      <c r="F18" s="212"/>
      <c r="G18" s="212"/>
      <c r="H18" s="212"/>
      <c r="I18" s="212"/>
      <c r="J18" s="212"/>
      <c r="K18" s="213"/>
      <c r="L18" s="82"/>
      <c r="M18" s="82"/>
      <c r="N18" s="82"/>
      <c r="O18" s="82"/>
      <c r="P18" s="82"/>
      <c r="Q18" s="82"/>
      <c r="R18" s="82"/>
      <c r="AJ18" s="144"/>
    </row>
    <row r="19" spans="1:36" s="87" customFormat="1" x14ac:dyDescent="0.3">
      <c r="A19" s="121"/>
      <c r="B19" s="211" t="s">
        <v>166</v>
      </c>
      <c r="C19" s="212"/>
      <c r="D19" s="212"/>
      <c r="E19" s="212"/>
      <c r="F19" s="212"/>
      <c r="G19" s="212"/>
      <c r="H19" s="212"/>
      <c r="I19" s="212"/>
      <c r="J19" s="212"/>
      <c r="K19" s="213"/>
      <c r="L19" s="82"/>
      <c r="M19" s="82"/>
      <c r="N19" s="82"/>
      <c r="O19" s="82"/>
      <c r="P19" s="82"/>
      <c r="Q19" s="82"/>
      <c r="R19" s="82"/>
      <c r="AJ19" s="144"/>
    </row>
    <row r="20" spans="1:36" s="87" customFormat="1" ht="15" customHeight="1" x14ac:dyDescent="0.3">
      <c r="A20" s="121"/>
      <c r="B20" s="208" t="s">
        <v>154</v>
      </c>
      <c r="C20" s="209"/>
      <c r="D20" s="209"/>
      <c r="E20" s="209"/>
      <c r="F20" s="209"/>
      <c r="G20" s="209"/>
      <c r="H20" s="209"/>
      <c r="I20" s="209"/>
      <c r="J20" s="209"/>
      <c r="K20" s="210"/>
      <c r="L20" s="84"/>
      <c r="M20" s="84"/>
      <c r="N20" s="84"/>
      <c r="O20" s="84"/>
      <c r="P20" s="84"/>
      <c r="Q20" s="84"/>
      <c r="R20" s="84"/>
      <c r="AJ20" s="144"/>
    </row>
    <row r="21" spans="1:36" s="87" customFormat="1" x14ac:dyDescent="0.3">
      <c r="A21" s="121"/>
      <c r="B21" s="208"/>
      <c r="C21" s="209"/>
      <c r="D21" s="209"/>
      <c r="E21" s="209"/>
      <c r="F21" s="209"/>
      <c r="G21" s="209"/>
      <c r="H21" s="209"/>
      <c r="I21" s="209"/>
      <c r="J21" s="209"/>
      <c r="K21" s="210"/>
      <c r="L21" s="84"/>
      <c r="M21" s="84"/>
      <c r="N21" s="84"/>
      <c r="O21" s="84"/>
      <c r="P21" s="84"/>
      <c r="Q21" s="84"/>
      <c r="R21" s="84"/>
      <c r="AJ21" s="144"/>
    </row>
    <row r="22" spans="1:36" s="87" customFormat="1" x14ac:dyDescent="0.3">
      <c r="A22" s="121"/>
      <c r="B22" s="91"/>
      <c r="C22" s="82"/>
      <c r="D22" s="82"/>
      <c r="E22" s="82"/>
      <c r="F22" s="82"/>
      <c r="G22" s="90"/>
      <c r="H22" s="82"/>
      <c r="I22" s="82"/>
      <c r="J22" s="82"/>
      <c r="K22" s="83"/>
      <c r="L22" s="82"/>
      <c r="M22" s="82"/>
      <c r="N22" s="82"/>
      <c r="O22" s="82"/>
      <c r="P22" s="82"/>
      <c r="Q22" s="82"/>
      <c r="R22" s="82"/>
      <c r="AJ22" s="144"/>
    </row>
    <row r="23" spans="1:36" s="87" customFormat="1" x14ac:dyDescent="0.3">
      <c r="A23" s="121"/>
      <c r="B23" s="218" t="s">
        <v>152</v>
      </c>
      <c r="C23" s="219"/>
      <c r="D23" s="219"/>
      <c r="E23" s="219"/>
      <c r="F23" s="219"/>
      <c r="G23" s="219"/>
      <c r="H23" s="219"/>
      <c r="I23" s="219"/>
      <c r="J23" s="219"/>
      <c r="K23" s="220"/>
      <c r="L23" s="82"/>
      <c r="M23" s="82"/>
      <c r="N23" s="82"/>
      <c r="O23" s="82"/>
      <c r="P23" s="82"/>
      <c r="Q23" s="82"/>
      <c r="R23" s="82"/>
      <c r="AJ23" s="144"/>
    </row>
    <row r="24" spans="1:36" s="87" customFormat="1" x14ac:dyDescent="0.3">
      <c r="A24" s="121"/>
      <c r="B24" s="92" t="s">
        <v>142</v>
      </c>
      <c r="C24" s="90" t="s">
        <v>144</v>
      </c>
      <c r="D24" s="82"/>
      <c r="E24" s="82"/>
      <c r="F24" s="82"/>
      <c r="G24" s="90"/>
      <c r="H24" s="82"/>
      <c r="I24" s="82"/>
      <c r="J24" s="82"/>
      <c r="K24" s="83"/>
      <c r="L24" s="82"/>
      <c r="M24" s="82"/>
      <c r="N24" s="82"/>
      <c r="O24" s="82"/>
      <c r="P24" s="82"/>
      <c r="Q24" s="82"/>
      <c r="R24" s="82"/>
      <c r="AJ24" s="144"/>
    </row>
    <row r="25" spans="1:36" s="87" customFormat="1" x14ac:dyDescent="0.3">
      <c r="A25" s="121"/>
      <c r="B25" s="92" t="s">
        <v>143</v>
      </c>
      <c r="C25" s="217" t="s">
        <v>145</v>
      </c>
      <c r="D25" s="217"/>
      <c r="E25" s="82"/>
      <c r="F25" s="82"/>
      <c r="G25" s="93"/>
      <c r="H25" s="82"/>
      <c r="I25" s="82"/>
      <c r="J25" s="82"/>
      <c r="K25" s="83"/>
      <c r="L25" s="82"/>
      <c r="M25" s="82"/>
      <c r="N25" s="82"/>
      <c r="O25" s="82"/>
      <c r="P25" s="82"/>
      <c r="Q25" s="82"/>
      <c r="R25" s="82"/>
      <c r="AJ25" s="144"/>
    </row>
    <row r="26" spans="1:36" s="87" customFormat="1" ht="15" customHeight="1" x14ac:dyDescent="0.3">
      <c r="A26" s="121"/>
      <c r="B26" s="92"/>
      <c r="C26" s="209" t="s">
        <v>162</v>
      </c>
      <c r="D26" s="209"/>
      <c r="E26" s="209"/>
      <c r="F26" s="209"/>
      <c r="G26" s="209"/>
      <c r="H26" s="209"/>
      <c r="I26" s="209"/>
      <c r="J26" s="209"/>
      <c r="K26" s="210"/>
      <c r="L26" s="84"/>
      <c r="M26" s="84"/>
      <c r="N26" s="84"/>
      <c r="O26" s="84"/>
      <c r="P26" s="84"/>
      <c r="Q26" s="84"/>
      <c r="R26" s="84"/>
      <c r="AJ26" s="144"/>
    </row>
    <row r="27" spans="1:36" s="87" customFormat="1" ht="15" thickBot="1" x14ac:dyDescent="0.35">
      <c r="A27" s="121"/>
      <c r="B27" s="94"/>
      <c r="C27" s="214"/>
      <c r="D27" s="214"/>
      <c r="E27" s="214"/>
      <c r="F27" s="214"/>
      <c r="G27" s="214"/>
      <c r="H27" s="214"/>
      <c r="I27" s="214"/>
      <c r="J27" s="214"/>
      <c r="K27" s="215"/>
      <c r="L27" s="84"/>
      <c r="M27" s="84"/>
      <c r="N27" s="84"/>
      <c r="O27" s="84"/>
      <c r="P27" s="84"/>
      <c r="Q27" s="84"/>
      <c r="R27" s="84"/>
      <c r="AJ27" s="144"/>
    </row>
    <row r="28" spans="1:36" s="87" customFormat="1" ht="4.5" customHeight="1" x14ac:dyDescent="0.3">
      <c r="A28" s="121"/>
      <c r="B28" s="95"/>
      <c r="G28" s="96"/>
      <c r="AJ28" s="144"/>
    </row>
    <row r="29" spans="1:36" s="12" customFormat="1" ht="29.25" customHeight="1" x14ac:dyDescent="0.3">
      <c r="A29" s="122"/>
      <c r="B29" s="221" t="e">
        <f ca="1">[1]!wwsCodeButton("Assumptions","show_assumptions()")</f>
        <v>#NAME?</v>
      </c>
      <c r="C29" s="221"/>
      <c r="D29" s="221"/>
      <c r="E29" s="221"/>
      <c r="F29" s="221"/>
      <c r="G29" s="221"/>
      <c r="H29" s="221"/>
      <c r="I29" s="221"/>
      <c r="J29" s="221"/>
      <c r="K29" s="221"/>
      <c r="AJ29" s="51"/>
    </row>
    <row r="30" spans="1:36" s="49" customFormat="1" x14ac:dyDescent="0.3">
      <c r="A30" s="120" t="e">
        <f ca="1">[1]!wwsHide()</f>
        <v>#NAME?</v>
      </c>
      <c r="B30" s="118" t="s">
        <v>184</v>
      </c>
      <c r="AJ30" s="52"/>
    </row>
    <row r="31" spans="1:36" s="87" customFormat="1" ht="15" thickBot="1" x14ac:dyDescent="0.35">
      <c r="A31" s="121" t="e">
        <f ca="1">[1]!wwsHide()</f>
        <v>#NAME?</v>
      </c>
      <c r="H31" s="96"/>
      <c r="AJ31" s="144"/>
    </row>
    <row r="32" spans="1:36" s="87" customFormat="1" ht="17.399999999999999" x14ac:dyDescent="0.35">
      <c r="A32" s="121" t="e">
        <f ca="1">[1]!wwsHide()</f>
        <v>#NAME?</v>
      </c>
      <c r="B32" s="128"/>
      <c r="C32" s="108" t="s">
        <v>139</v>
      </c>
      <c r="D32" s="109"/>
      <c r="E32" s="109"/>
      <c r="F32" s="109"/>
      <c r="G32" s="109"/>
      <c r="H32" s="110"/>
      <c r="I32" s="109"/>
      <c r="J32" s="109"/>
      <c r="K32" s="111"/>
      <c r="AJ32" s="144"/>
    </row>
    <row r="33" spans="1:36" s="87" customFormat="1" x14ac:dyDescent="0.3">
      <c r="A33" s="121" t="e">
        <f ca="1">[1]!wwsHide()</f>
        <v>#NAME?</v>
      </c>
      <c r="B33" s="92"/>
      <c r="C33" s="82"/>
      <c r="D33" s="86"/>
      <c r="E33" s="130" t="s">
        <v>56</v>
      </c>
      <c r="F33" s="130" t="s">
        <v>57</v>
      </c>
      <c r="G33" s="130" t="s">
        <v>59</v>
      </c>
      <c r="H33" s="82"/>
      <c r="I33" s="82"/>
      <c r="J33" s="82"/>
      <c r="K33" s="83"/>
      <c r="M33" s="97" t="s">
        <v>58</v>
      </c>
      <c r="N33" s="97" t="s">
        <v>67</v>
      </c>
      <c r="AJ33" s="144"/>
    </row>
    <row r="34" spans="1:36" s="87" customFormat="1" x14ac:dyDescent="0.3">
      <c r="A34" s="121" t="e">
        <f ca="1">[1]!wwsHide()</f>
        <v>#NAME?</v>
      </c>
      <c r="B34" s="127" t="s">
        <v>138</v>
      </c>
      <c r="C34" s="98" t="s">
        <v>60</v>
      </c>
      <c r="D34" s="46"/>
      <c r="E34" s="56" t="e">
        <f ca="1">IF(H34&gt;0,YEAR(H34)," ")</f>
        <v>#NAME?</v>
      </c>
      <c r="F34" s="56" t="e">
        <f ca="1">IF(H34&gt;0,MONTH(H34)," ")</f>
        <v>#NAME?</v>
      </c>
      <c r="G34" s="56" t="e">
        <f ca="1">IF(H34&gt;0,DAY(H34)," ")</f>
        <v>#NAME?</v>
      </c>
      <c r="H34" s="131" t="e">
        <f ca="1">[1]!wwsInput("")</f>
        <v>#NAME?</v>
      </c>
      <c r="I34" s="82"/>
      <c r="J34" s="82"/>
      <c r="K34" s="83"/>
      <c r="M34" s="99" t="e">
        <f ca="1">DATE(YEAR(D36)+10,MONTH(D36),DAY(D36))</f>
        <v>#NAME?</v>
      </c>
      <c r="N34" s="100">
        <v>7</v>
      </c>
      <c r="AJ34" s="144"/>
    </row>
    <row r="35" spans="1:36" s="87" customFormat="1" x14ac:dyDescent="0.3">
      <c r="A35" s="121" t="e">
        <f ca="1">[1]!wwsHide()</f>
        <v>#NAME?</v>
      </c>
      <c r="B35" s="127" t="s">
        <v>138</v>
      </c>
      <c r="C35" s="98" t="s">
        <v>167</v>
      </c>
      <c r="D35" s="47" t="e">
        <f ca="1">DATE(YEAR(H35),(F35),(G35))</f>
        <v>#NAME?</v>
      </c>
      <c r="E35" s="56" t="e">
        <f ca="1">IF(H35&gt;0,YEAR(H35)," ")</f>
        <v>#NAME?</v>
      </c>
      <c r="F35" s="56" t="e">
        <f ca="1">IF(DAY(H35)&gt;16,MONTH(H35)+1,MONTH(H35))</f>
        <v>#NAME?</v>
      </c>
      <c r="G35" s="56" t="e">
        <f ca="1">IF(DAY(H35)&gt;16,1,IF(DAY(H35)&gt;1,16,IF(DAY(H35)=1,1,IF(DAY(H35)=16,16))))</f>
        <v>#NAME?</v>
      </c>
      <c r="H35" s="131" t="e">
        <f ca="1">[1]!wwsInput("")</f>
        <v>#NAME?</v>
      </c>
      <c r="I35" s="82"/>
      <c r="J35" s="82"/>
      <c r="K35" s="83"/>
      <c r="M35" s="99" t="e">
        <f ca="1">DATE(YEAR(M34)+5,MONTH(M34),DAY(M34))</f>
        <v>#NAME?</v>
      </c>
      <c r="N35" s="100">
        <f>N34+1</f>
        <v>8</v>
      </c>
      <c r="AJ35" s="144"/>
    </row>
    <row r="36" spans="1:36" s="87" customFormat="1" x14ac:dyDescent="0.3">
      <c r="A36" s="121" t="e">
        <f ca="1">[1]!wwsHide()</f>
        <v>#NAME?</v>
      </c>
      <c r="B36" s="127"/>
      <c r="C36" s="98" t="s">
        <v>61</v>
      </c>
      <c r="D36" s="47" t="e">
        <f ca="1">DATE(YEAR(H36),(F36),(G36))</f>
        <v>#NAME?</v>
      </c>
      <c r="E36" s="56" t="e">
        <f ca="1">IF(H36&gt;0,YEAR(H36)," ")</f>
        <v>#NAME?</v>
      </c>
      <c r="F36" s="56" t="e">
        <f ca="1">IF(DAY(H36)&gt;16,MONTH(H36)+1,MONTH(H36))</f>
        <v>#NAME?</v>
      </c>
      <c r="G36" s="56" t="e">
        <f ca="1">IF(DAY(H36)&gt;16,1,IF(DAY(H36)&gt;1,16,IF(DAY(H36)=1,1,IF(DAY(H36)=16,16))))</f>
        <v>#NAME?</v>
      </c>
      <c r="H36" s="101" t="e">
        <f ca="1">IF(H35&gt;0,H35," ")</f>
        <v>#NAME?</v>
      </c>
      <c r="I36" s="82"/>
      <c r="J36" s="82"/>
      <c r="K36" s="83"/>
      <c r="M36" s="99" t="e">
        <f ca="1">DATE(YEAR(M35)+5,MONTH(M35),DAY(M35))</f>
        <v>#NAME?</v>
      </c>
      <c r="N36" s="100">
        <f>N35+1</f>
        <v>9</v>
      </c>
      <c r="AJ36" s="144"/>
    </row>
    <row r="37" spans="1:36" s="87" customFormat="1" x14ac:dyDescent="0.3">
      <c r="A37" s="121" t="e">
        <f ca="1">[1]!wwsHide()</f>
        <v>#NAME?</v>
      </c>
      <c r="B37" s="92"/>
      <c r="C37" s="98" t="s">
        <v>62</v>
      </c>
      <c r="D37" s="46"/>
      <c r="E37" s="56" t="e">
        <f ca="1">IF(H37&gt;0,YEAR(H37)," ")</f>
        <v>#NAME?</v>
      </c>
      <c r="F37" s="56" t="e">
        <f ca="1">IF(H37&gt;0,MONTH(H37)," ")</f>
        <v>#NAME?</v>
      </c>
      <c r="G37" s="56" t="e">
        <f ca="1">IF(H37&gt;0,DAY(H37)," ")</f>
        <v>#NAME?</v>
      </c>
      <c r="H37" s="131" t="e">
        <f ca="1">[1]!wwsInput("")</f>
        <v>#NAME?</v>
      </c>
      <c r="I37" s="186"/>
      <c r="J37" s="82"/>
      <c r="K37" s="83"/>
      <c r="M37" s="99" t="e">
        <f ca="1">DATE(YEAR(M36)+5,MONTH(M36),DAY(M36))</f>
        <v>#NAME?</v>
      </c>
      <c r="N37" s="100">
        <f>N36+1</f>
        <v>10</v>
      </c>
      <c r="AJ37" s="144"/>
    </row>
    <row r="38" spans="1:36" s="87" customFormat="1" x14ac:dyDescent="0.3">
      <c r="A38" s="121" t="e">
        <f ca="1">[1]!wwsHide()</f>
        <v>#NAME?</v>
      </c>
      <c r="B38" s="92"/>
      <c r="C38" s="82"/>
      <c r="D38" s="82"/>
      <c r="E38" s="82"/>
      <c r="F38" s="82"/>
      <c r="G38" s="82"/>
      <c r="H38" s="82"/>
      <c r="I38" s="82"/>
      <c r="J38" s="82"/>
      <c r="K38" s="83"/>
      <c r="M38" s="99" t="e">
        <f ca="1">IF(YEAR(D36)&lt;1977,DATE(YEAR(M37)+5,MONTH(M37),DAY(M37)),DATEVALUE("1/1/2099"))</f>
        <v>#NAME?</v>
      </c>
      <c r="N38" s="100">
        <f>N37+1</f>
        <v>11</v>
      </c>
      <c r="AJ38" s="144"/>
    </row>
    <row r="39" spans="1:36" s="106" customFormat="1" ht="29.25" customHeight="1" x14ac:dyDescent="0.3">
      <c r="A39" s="123" t="e">
        <f ca="1">[1]!wwsHide()</f>
        <v>#NAME?</v>
      </c>
      <c r="B39" s="129"/>
      <c r="C39" s="222" t="s">
        <v>157</v>
      </c>
      <c r="D39" s="222"/>
      <c r="E39" s="222"/>
      <c r="F39" s="222"/>
      <c r="G39" s="222"/>
      <c r="H39" s="222"/>
      <c r="I39" s="222"/>
      <c r="J39" s="222"/>
      <c r="K39" s="223"/>
      <c r="L39" s="107"/>
      <c r="M39" s="107"/>
      <c r="N39" s="107"/>
      <c r="O39" s="107"/>
      <c r="P39" s="107"/>
      <c r="Q39" s="107"/>
      <c r="R39" s="107"/>
      <c r="S39" s="107"/>
      <c r="AJ39" s="145"/>
    </row>
    <row r="40" spans="1:36" s="106" customFormat="1" ht="29.25" customHeight="1" x14ac:dyDescent="0.3">
      <c r="A40" s="123" t="e">
        <f ca="1">[1]!wwsHide()</f>
        <v>#NAME?</v>
      </c>
      <c r="B40" s="129"/>
      <c r="C40" s="222"/>
      <c r="D40" s="222"/>
      <c r="E40" s="222"/>
      <c r="F40" s="222"/>
      <c r="G40" s="222"/>
      <c r="H40" s="222"/>
      <c r="I40" s="222"/>
      <c r="J40" s="222"/>
      <c r="K40" s="223"/>
      <c r="L40" s="107"/>
      <c r="M40" s="107"/>
      <c r="N40" s="107"/>
      <c r="O40" s="107"/>
      <c r="P40" s="107"/>
      <c r="Q40" s="107"/>
      <c r="R40" s="107"/>
      <c r="S40" s="107"/>
      <c r="AJ40" s="145"/>
    </row>
    <row r="41" spans="1:36" s="87" customFormat="1" x14ac:dyDescent="0.3">
      <c r="A41" s="121" t="e">
        <f ca="1">[1]!wwsHide()</f>
        <v>#NAME?</v>
      </c>
      <c r="B41" s="92"/>
      <c r="C41" s="82"/>
      <c r="D41" s="82"/>
      <c r="E41" s="82"/>
      <c r="F41" s="82"/>
      <c r="G41" s="82"/>
      <c r="H41" s="102"/>
      <c r="I41" s="102"/>
      <c r="J41" s="102"/>
      <c r="K41" s="83"/>
      <c r="M41" s="99"/>
      <c r="AJ41" s="144"/>
    </row>
    <row r="42" spans="1:36" s="87" customFormat="1" x14ac:dyDescent="0.3">
      <c r="A42" s="121" t="e">
        <f ca="1">[1]!wwsHide()</f>
        <v>#NAME?</v>
      </c>
      <c r="B42" s="92"/>
      <c r="C42" s="82"/>
      <c r="D42" s="82"/>
      <c r="E42" s="82"/>
      <c r="F42" s="82"/>
      <c r="G42" s="82"/>
      <c r="H42" s="135" t="s">
        <v>64</v>
      </c>
      <c r="I42" s="135" t="s">
        <v>65</v>
      </c>
      <c r="J42" s="135" t="s">
        <v>66</v>
      </c>
      <c r="K42" s="83"/>
      <c r="AJ42" s="144"/>
    </row>
    <row r="43" spans="1:36" s="87" customFormat="1" x14ac:dyDescent="0.3">
      <c r="A43" s="121" t="e">
        <f ca="1">[1]!wwsHide()</f>
        <v>#NAME?</v>
      </c>
      <c r="B43" s="127" t="s">
        <v>138</v>
      </c>
      <c r="C43" s="98" t="s">
        <v>63</v>
      </c>
      <c r="D43" s="46"/>
      <c r="E43" s="46"/>
      <c r="F43" s="46"/>
      <c r="G43" s="46"/>
      <c r="H43" s="137" t="e">
        <f ca="1">[1]!wwsInput(0)</f>
        <v>#NAME?</v>
      </c>
      <c r="I43" s="137" t="e">
        <f ca="1">[1]!wwsInput(0)</f>
        <v>#NAME?</v>
      </c>
      <c r="J43" s="137" t="e">
        <f ca="1">[1]!wwsInput(0)</f>
        <v>#NAME?</v>
      </c>
      <c r="K43" s="83"/>
      <c r="AJ43" s="144"/>
    </row>
    <row r="44" spans="1:36" s="87" customFormat="1" x14ac:dyDescent="0.3">
      <c r="A44" s="121" t="e">
        <f ca="1">[1]!wwsHide()</f>
        <v>#NAME?</v>
      </c>
      <c r="B44" s="92"/>
      <c r="C44" s="82"/>
      <c r="D44" s="82"/>
      <c r="E44" s="82"/>
      <c r="F44" s="82"/>
      <c r="G44" s="82"/>
      <c r="H44" s="82"/>
      <c r="I44" s="82"/>
      <c r="J44" s="82"/>
      <c r="K44" s="83"/>
      <c r="AJ44" s="144"/>
    </row>
    <row r="45" spans="1:36" s="87" customFormat="1" ht="17.399999999999999" x14ac:dyDescent="0.35">
      <c r="A45" s="121" t="e">
        <f ca="1">[1]!wwsHide()</f>
        <v>#NAME?</v>
      </c>
      <c r="B45" s="92"/>
      <c r="C45" s="226" t="s">
        <v>163</v>
      </c>
      <c r="D45" s="226"/>
      <c r="E45" s="226"/>
      <c r="F45" s="226"/>
      <c r="G45" s="226"/>
      <c r="H45" s="226"/>
      <c r="I45" s="226"/>
      <c r="J45" s="226"/>
      <c r="K45" s="227"/>
      <c r="AJ45" s="144"/>
    </row>
    <row r="46" spans="1:36" s="87" customFormat="1" x14ac:dyDescent="0.3">
      <c r="A46" s="121" t="e">
        <f ca="1">[1]!wwsHide()</f>
        <v>#NAME?</v>
      </c>
      <c r="B46" s="92"/>
      <c r="C46" s="82"/>
      <c r="D46" s="82"/>
      <c r="E46" s="82"/>
      <c r="F46" s="82"/>
      <c r="G46" s="82"/>
      <c r="H46" s="82"/>
      <c r="I46" s="82"/>
      <c r="J46" s="82"/>
      <c r="K46" s="83"/>
      <c r="AJ46" s="144"/>
    </row>
    <row r="47" spans="1:36" s="87" customFormat="1" x14ac:dyDescent="0.3">
      <c r="A47" s="121" t="e">
        <f ca="1">[1]!wwsHide()</f>
        <v>#NAME?</v>
      </c>
      <c r="B47" s="127" t="s">
        <v>138</v>
      </c>
      <c r="C47" s="103" t="s">
        <v>0</v>
      </c>
      <c r="D47" s="55" t="s">
        <v>43</v>
      </c>
      <c r="E47" s="55" t="s">
        <v>56</v>
      </c>
      <c r="F47" s="55" t="s">
        <v>57</v>
      </c>
      <c r="G47" s="55" t="s">
        <v>59</v>
      </c>
      <c r="H47" s="228" t="s">
        <v>140</v>
      </c>
      <c r="I47" s="228"/>
      <c r="J47" s="82"/>
      <c r="K47" s="83"/>
      <c r="M47" s="104" t="s">
        <v>58</v>
      </c>
      <c r="N47" s="97" t="s">
        <v>0</v>
      </c>
      <c r="AJ47" s="144"/>
    </row>
    <row r="48" spans="1:36" s="87" customFormat="1" x14ac:dyDescent="0.3">
      <c r="A48" s="121" t="e">
        <f ca="1">[1]!wwsHide()</f>
        <v>#NAME?</v>
      </c>
      <c r="B48" s="92"/>
      <c r="C48" s="132" t="e">
        <f ca="1">[1]!wwsDropDown()</f>
        <v>#NAME?</v>
      </c>
      <c r="D48" s="133" t="e">
        <f ca="1">IF(C48&lt;&gt;"",VLOOKUP(C48,$B$201:$C$222,2,FALSE),"N/A")</f>
        <v>#NAME?</v>
      </c>
      <c r="E48" s="133" t="e">
        <f ca="1">IF(H48&gt;0,YEAR(H48)," ")</f>
        <v>#NAME?</v>
      </c>
      <c r="F48" s="133" t="e">
        <f ca="1">IF(H48&gt;0,MONTH(H48)," ")</f>
        <v>#NAME?</v>
      </c>
      <c r="G48" s="133" t="e">
        <f ca="1">IF(H48&gt;0,DAY(H48)," ")</f>
        <v>#NAME?</v>
      </c>
      <c r="H48" s="136" t="e">
        <f ca="1">[1]!wwsInput("")</f>
        <v>#NAME?</v>
      </c>
      <c r="I48" s="82"/>
      <c r="J48" s="82"/>
      <c r="K48" s="112"/>
      <c r="M48" s="99" t="e">
        <f ca="1">IF(H48&lt;&gt;"",DATE(E48,F48,G48),DATEVALUE("1/1/2099"))</f>
        <v>#NAME?</v>
      </c>
      <c r="N48" s="100" t="e">
        <f ca="1">D48</f>
        <v>#NAME?</v>
      </c>
      <c r="AJ48" s="144"/>
    </row>
    <row r="49" spans="1:36" s="87" customFormat="1" x14ac:dyDescent="0.3">
      <c r="A49" s="121" t="e">
        <f ca="1">[1]!wwsHide()</f>
        <v>#NAME?</v>
      </c>
      <c r="B49" s="92"/>
      <c r="C49" s="132" t="e">
        <f ca="1">[1]!wwsDropDown()</f>
        <v>#NAME?</v>
      </c>
      <c r="D49" s="133" t="e">
        <f ca="1">IF(C49&lt;&gt;"",VLOOKUP(C49,$B$201:$C$222,2,FALSE),"N/A")</f>
        <v>#NAME?</v>
      </c>
      <c r="E49" s="133" t="e">
        <f ca="1">IF(H49&gt;0,YEAR(H49)," ")</f>
        <v>#NAME?</v>
      </c>
      <c r="F49" s="133" t="e">
        <f ca="1">IF(H49&gt;0,MONTH(H49)," ")</f>
        <v>#NAME?</v>
      </c>
      <c r="G49" s="133" t="e">
        <f ca="1">IF(H49&gt;0,DAY(H49)," ")</f>
        <v>#NAME?</v>
      </c>
      <c r="H49" s="131" t="e">
        <f ca="1">[1]!wwsInput("")</f>
        <v>#NAME?</v>
      </c>
      <c r="I49" s="82"/>
      <c r="J49" s="82"/>
      <c r="K49" s="83"/>
      <c r="M49" s="99" t="e">
        <f t="shared" ref="M49:M52" ca="1" si="0">IF(H49&lt;&gt;"",DATE(E49,F49,G49),DATEVALUE("1/1/2099"))</f>
        <v>#NAME?</v>
      </c>
      <c r="N49" s="100" t="e">
        <f ca="1">D49</f>
        <v>#NAME?</v>
      </c>
      <c r="AJ49" s="144"/>
    </row>
    <row r="50" spans="1:36" s="87" customFormat="1" x14ac:dyDescent="0.3">
      <c r="A50" s="121" t="e">
        <f ca="1">[1]!wwsHide()</f>
        <v>#NAME?</v>
      </c>
      <c r="B50" s="92"/>
      <c r="C50" s="132" t="e">
        <f ca="1">[1]!wwsDropDown()</f>
        <v>#NAME?</v>
      </c>
      <c r="D50" s="133" t="e">
        <f ca="1">IF(C50&lt;&gt;"",VLOOKUP(C50,$B$201:$C$222,2,FALSE),"N/A")</f>
        <v>#NAME?</v>
      </c>
      <c r="E50" s="133" t="e">
        <f ca="1">IF(H50&gt;0,YEAR(H50)," ")</f>
        <v>#NAME?</v>
      </c>
      <c r="F50" s="133" t="e">
        <f ca="1">IF(H50&gt;0,MONTH(H50)," ")</f>
        <v>#NAME?</v>
      </c>
      <c r="G50" s="133" t="e">
        <f ca="1">IF(H50&gt;0,DAY(H50)," ")</f>
        <v>#NAME?</v>
      </c>
      <c r="H50" s="134" t="e">
        <f ca="1">[1]!wwsInput("")</f>
        <v>#NAME?</v>
      </c>
      <c r="I50" s="82"/>
      <c r="J50" s="82"/>
      <c r="K50" s="83"/>
      <c r="M50" s="99" t="e">
        <f t="shared" ca="1" si="0"/>
        <v>#NAME?</v>
      </c>
      <c r="N50" s="100" t="e">
        <f ca="1">D50</f>
        <v>#NAME?</v>
      </c>
      <c r="AJ50" s="144"/>
    </row>
    <row r="51" spans="1:36" s="87" customFormat="1" x14ac:dyDescent="0.3">
      <c r="A51" s="121" t="e">
        <f ca="1">[1]!wwsHide()</f>
        <v>#NAME?</v>
      </c>
      <c r="B51" s="92"/>
      <c r="C51" s="132" t="e">
        <f ca="1">[1]!wwsDropDown()</f>
        <v>#NAME?</v>
      </c>
      <c r="D51" s="133" t="e">
        <f ca="1">IF(C51&lt;&gt;"",VLOOKUP(C51,$B$201:$C$222,2,FALSE),"N/A")</f>
        <v>#NAME?</v>
      </c>
      <c r="E51" s="133" t="e">
        <f ca="1">IF(H51&gt;0,YEAR(H51)," ")</f>
        <v>#NAME?</v>
      </c>
      <c r="F51" s="133" t="e">
        <f ca="1">IF(H51&gt;0,MONTH(H51)," ")</f>
        <v>#NAME?</v>
      </c>
      <c r="G51" s="133" t="e">
        <f ca="1">IF(H51&gt;0,DAY(H51)," ")</f>
        <v>#NAME?</v>
      </c>
      <c r="H51" s="134" t="e">
        <f ca="1">[1]!wwsInput("")</f>
        <v>#NAME?</v>
      </c>
      <c r="I51" s="82"/>
      <c r="J51" s="82"/>
      <c r="K51" s="83"/>
      <c r="M51" s="99" t="e">
        <f t="shared" ca="1" si="0"/>
        <v>#NAME?</v>
      </c>
      <c r="N51" s="100" t="e">
        <f ca="1">D51</f>
        <v>#NAME?</v>
      </c>
      <c r="AJ51" s="144"/>
    </row>
    <row r="52" spans="1:36" s="87" customFormat="1" x14ac:dyDescent="0.3">
      <c r="A52" s="121" t="e">
        <f ca="1">[1]!wwsHide()</f>
        <v>#NAME?</v>
      </c>
      <c r="B52" s="92"/>
      <c r="C52" s="132" t="e">
        <f ca="1">[1]!wwsDropDown()</f>
        <v>#NAME?</v>
      </c>
      <c r="D52" s="133" t="e">
        <f ca="1">IF(C52&lt;&gt;"",VLOOKUP(C52,$B$201:$C$222,2,FALSE),"N/A")</f>
        <v>#NAME?</v>
      </c>
      <c r="E52" s="133" t="e">
        <f ca="1">IF(H52&gt;0,YEAR(H52)," ")</f>
        <v>#NAME?</v>
      </c>
      <c r="F52" s="133" t="e">
        <f ca="1">IF(H52&gt;0,MONTH(H52)," ")</f>
        <v>#NAME?</v>
      </c>
      <c r="G52" s="133" t="e">
        <f ca="1">IF(H52&gt;0,DAY(H52)," ")</f>
        <v>#NAME?</v>
      </c>
      <c r="H52" s="134" t="e">
        <f ca="1">[1]!wwsInput("")</f>
        <v>#NAME?</v>
      </c>
      <c r="I52" s="82"/>
      <c r="J52" s="82"/>
      <c r="K52" s="83"/>
      <c r="M52" s="99" t="e">
        <f t="shared" ca="1" si="0"/>
        <v>#NAME?</v>
      </c>
      <c r="N52" s="100" t="e">
        <f ca="1">D52</f>
        <v>#NAME?</v>
      </c>
      <c r="AJ52" s="144"/>
    </row>
    <row r="53" spans="1:36" s="87" customFormat="1" ht="15" thickBot="1" x14ac:dyDescent="0.35">
      <c r="A53" s="121" t="e">
        <f ca="1">[1]!wwsHide()</f>
        <v>#NAME?</v>
      </c>
      <c r="B53" s="113"/>
      <c r="C53" s="114"/>
      <c r="D53" s="114"/>
      <c r="E53" s="114"/>
      <c r="F53" s="114"/>
      <c r="G53" s="114"/>
      <c r="H53" s="114"/>
      <c r="I53" s="114"/>
      <c r="J53" s="114"/>
      <c r="K53" s="115"/>
      <c r="AJ53" s="144"/>
    </row>
    <row r="54" spans="1:36" ht="30" customHeight="1" x14ac:dyDescent="0.3">
      <c r="A54" s="119" t="e">
        <f ca="1">[1]!wwsHide()</f>
        <v>#NAME?</v>
      </c>
      <c r="C54" s="225" t="e">
        <f ca="1">[1]!wwsCodeButton("Disclaimer", "wwsShowAndHide(4,29,30,54)")</f>
        <v>#NAME?</v>
      </c>
      <c r="D54" s="225"/>
      <c r="E54" s="225"/>
      <c r="F54" s="225"/>
      <c r="G54" s="225"/>
      <c r="H54" s="225"/>
      <c r="I54" s="224" t="e">
        <f ca="1">[1]!wwsCodeButton("Calculate","fabf_calculate()")</f>
        <v>#NAME?</v>
      </c>
      <c r="J54" s="224"/>
      <c r="K54" s="116" t="e">
        <f ca="1">[1]!wwsCodeButton("Reset Assumptions","reset_assumptions()")</f>
        <v>#NAME?</v>
      </c>
    </row>
    <row r="55" spans="1:36" s="49" customFormat="1" x14ac:dyDescent="0.3">
      <c r="A55" s="120" t="e">
        <f ca="1">[1]!wwsHide()</f>
        <v>#NAME?</v>
      </c>
      <c r="B55" s="118" t="s">
        <v>185</v>
      </c>
      <c r="AJ55" s="52"/>
    </row>
    <row r="56" spans="1:36" s="87" customFormat="1" ht="15" thickBot="1" x14ac:dyDescent="0.35">
      <c r="A56" s="121" t="e">
        <f ca="1">[1]!wwsHide()</f>
        <v>#NAME?</v>
      </c>
      <c r="AJ56" s="144"/>
    </row>
    <row r="57" spans="1:36" s="117" customFormat="1" ht="25.5" customHeight="1" x14ac:dyDescent="0.45">
      <c r="A57" s="121" t="e">
        <f ca="1">[1]!wwsHide()</f>
        <v>#NAME?</v>
      </c>
      <c r="B57" s="188" t="s">
        <v>149</v>
      </c>
      <c r="C57" s="189"/>
      <c r="D57" s="189"/>
      <c r="E57" s="189"/>
      <c r="F57" s="189"/>
      <c r="G57" s="189"/>
      <c r="H57" s="189"/>
      <c r="I57" s="189"/>
      <c r="J57" s="189"/>
      <c r="K57" s="190"/>
      <c r="L57" s="138"/>
      <c r="M57" s="138"/>
      <c r="N57" s="138"/>
      <c r="O57" s="138"/>
      <c r="P57" s="138"/>
      <c r="Q57" s="138"/>
      <c r="R57" s="138"/>
      <c r="S57" s="141"/>
      <c r="T57" s="141"/>
      <c r="AJ57" s="146"/>
    </row>
    <row r="58" spans="1:36" s="117" customFormat="1" ht="21" customHeight="1" x14ac:dyDescent="0.45">
      <c r="A58" s="121" t="e">
        <f ca="1">[1]!wwsHide()</f>
        <v>#NAME?</v>
      </c>
      <c r="B58" s="191"/>
      <c r="C58" s="192"/>
      <c r="D58" s="192"/>
      <c r="E58" s="192"/>
      <c r="F58" s="192"/>
      <c r="G58" s="192"/>
      <c r="H58" s="192"/>
      <c r="I58" s="192"/>
      <c r="J58" s="192"/>
      <c r="K58" s="193"/>
      <c r="L58" s="138"/>
      <c r="M58" s="138"/>
      <c r="N58" s="138"/>
      <c r="O58" s="138"/>
      <c r="P58" s="138"/>
      <c r="Q58" s="138"/>
      <c r="R58" s="138"/>
      <c r="S58" s="141"/>
      <c r="T58" s="141"/>
      <c r="AJ58" s="146"/>
    </row>
    <row r="59" spans="1:36" s="117" customFormat="1" ht="21" customHeight="1" x14ac:dyDescent="0.45">
      <c r="A59" s="121" t="e">
        <f ca="1">[1]!wwsHide()</f>
        <v>#NAME?</v>
      </c>
      <c r="B59" s="191"/>
      <c r="C59" s="192"/>
      <c r="D59" s="192"/>
      <c r="E59" s="192"/>
      <c r="F59" s="192"/>
      <c r="G59" s="192"/>
      <c r="H59" s="192"/>
      <c r="I59" s="192"/>
      <c r="J59" s="192"/>
      <c r="K59" s="193"/>
      <c r="L59" s="138"/>
      <c r="M59" s="138"/>
      <c r="N59" s="138"/>
      <c r="O59" s="138"/>
      <c r="P59" s="138"/>
      <c r="Q59" s="138"/>
      <c r="R59" s="138"/>
      <c r="S59" s="141"/>
      <c r="T59" s="141"/>
      <c r="AJ59" s="146"/>
    </row>
    <row r="60" spans="1:36" s="117" customFormat="1" ht="17.399999999999999" x14ac:dyDescent="0.35">
      <c r="A60" s="121" t="e">
        <f ca="1">[1]!wwsHide()</f>
        <v>#NAME?</v>
      </c>
      <c r="B60" s="77"/>
      <c r="C60" s="78"/>
      <c r="D60" s="78"/>
      <c r="E60" s="78"/>
      <c r="F60" s="78"/>
      <c r="G60" s="78"/>
      <c r="H60" s="78"/>
      <c r="I60" s="78"/>
      <c r="J60" s="78"/>
      <c r="K60" s="79"/>
      <c r="L60" s="78"/>
      <c r="M60" s="78"/>
      <c r="N60" s="78"/>
      <c r="O60" s="78"/>
      <c r="P60" s="78"/>
      <c r="Q60" s="78"/>
      <c r="R60" s="78"/>
      <c r="S60" s="141"/>
      <c r="T60" s="141"/>
      <c r="AJ60" s="146"/>
    </row>
    <row r="61" spans="1:36" s="117" customFormat="1" ht="17.25" customHeight="1" x14ac:dyDescent="0.35">
      <c r="A61" s="121" t="e">
        <f ca="1">[1]!wwsHide()</f>
        <v>#NAME?</v>
      </c>
      <c r="B61" s="194" t="s">
        <v>169</v>
      </c>
      <c r="C61" s="195"/>
      <c r="D61" s="195"/>
      <c r="E61" s="195"/>
      <c r="F61" s="195"/>
      <c r="G61" s="195"/>
      <c r="H61" s="195"/>
      <c r="I61" s="195"/>
      <c r="J61" s="195"/>
      <c r="K61" s="196"/>
      <c r="L61" s="139"/>
      <c r="M61" s="139"/>
      <c r="N61" s="139"/>
      <c r="O61" s="139"/>
      <c r="P61" s="139"/>
      <c r="Q61" s="139"/>
      <c r="R61" s="139"/>
      <c r="S61" s="141"/>
      <c r="T61" s="141"/>
      <c r="AJ61" s="146"/>
    </row>
    <row r="62" spans="1:36" s="117" customFormat="1" ht="17.399999999999999" x14ac:dyDescent="0.35">
      <c r="A62" s="121" t="e">
        <f ca="1">[1]!wwsHide()</f>
        <v>#NAME?</v>
      </c>
      <c r="B62" s="194"/>
      <c r="C62" s="195"/>
      <c r="D62" s="195"/>
      <c r="E62" s="195"/>
      <c r="F62" s="195"/>
      <c r="G62" s="195"/>
      <c r="H62" s="195"/>
      <c r="I62" s="195"/>
      <c r="J62" s="195"/>
      <c r="K62" s="196"/>
      <c r="L62" s="139"/>
      <c r="M62" s="139"/>
      <c r="N62" s="139"/>
      <c r="O62" s="139"/>
      <c r="P62" s="139"/>
      <c r="Q62" s="139"/>
      <c r="R62" s="139"/>
      <c r="S62" s="141"/>
      <c r="T62" s="141"/>
      <c r="AJ62" s="146"/>
    </row>
    <row r="63" spans="1:36" s="117" customFormat="1" ht="17.399999999999999" x14ac:dyDescent="0.35">
      <c r="A63" s="121" t="e">
        <f ca="1">[1]!wwsHide()</f>
        <v>#NAME?</v>
      </c>
      <c r="B63" s="77"/>
      <c r="C63" s="78"/>
      <c r="D63" s="78"/>
      <c r="E63" s="78"/>
      <c r="F63" s="78"/>
      <c r="G63" s="78"/>
      <c r="H63" s="78"/>
      <c r="I63" s="78"/>
      <c r="J63" s="78"/>
      <c r="K63" s="79"/>
      <c r="L63" s="78"/>
      <c r="M63" s="78"/>
      <c r="N63" s="78"/>
      <c r="O63" s="78"/>
      <c r="P63" s="78"/>
      <c r="Q63" s="78"/>
      <c r="R63" s="78"/>
      <c r="S63" s="141"/>
      <c r="T63" s="141"/>
      <c r="AJ63" s="146"/>
    </row>
    <row r="64" spans="1:36" s="117" customFormat="1" ht="17.25" customHeight="1" x14ac:dyDescent="0.35">
      <c r="A64" s="121" t="e">
        <f ca="1">[1]!wwsHide()</f>
        <v>#NAME?</v>
      </c>
      <c r="B64" s="232" t="s">
        <v>170</v>
      </c>
      <c r="C64" s="233"/>
      <c r="D64" s="233"/>
      <c r="E64" s="233"/>
      <c r="F64" s="233"/>
      <c r="G64" s="233"/>
      <c r="H64" s="233"/>
      <c r="I64" s="233"/>
      <c r="J64" s="233"/>
      <c r="K64" s="234"/>
      <c r="L64" s="143"/>
      <c r="M64" s="143"/>
      <c r="N64" s="143"/>
      <c r="O64" s="143"/>
      <c r="P64" s="143"/>
      <c r="Q64" s="143"/>
      <c r="R64" s="143"/>
      <c r="S64" s="141"/>
      <c r="T64" s="141"/>
      <c r="AJ64" s="146"/>
    </row>
    <row r="65" spans="1:36" s="117" customFormat="1" ht="17.399999999999999" x14ac:dyDescent="0.35">
      <c r="A65" s="121" t="e">
        <f ca="1">[1]!wwsHide()</f>
        <v>#NAME?</v>
      </c>
      <c r="B65" s="232"/>
      <c r="C65" s="233"/>
      <c r="D65" s="233"/>
      <c r="E65" s="233"/>
      <c r="F65" s="233"/>
      <c r="G65" s="233"/>
      <c r="H65" s="233"/>
      <c r="I65" s="233"/>
      <c r="J65" s="233"/>
      <c r="K65" s="234"/>
      <c r="L65" s="143"/>
      <c r="M65" s="143"/>
      <c r="N65" s="143"/>
      <c r="O65" s="143"/>
      <c r="P65" s="143"/>
      <c r="Q65" s="143"/>
      <c r="R65" s="143"/>
      <c r="S65" s="141"/>
      <c r="T65" s="141"/>
      <c r="AJ65" s="146"/>
    </row>
    <row r="66" spans="1:36" s="117" customFormat="1" ht="17.399999999999999" x14ac:dyDescent="0.35">
      <c r="A66" s="121" t="e">
        <f ca="1">[1]!wwsHide()</f>
        <v>#NAME?</v>
      </c>
      <c r="B66" s="232"/>
      <c r="C66" s="233"/>
      <c r="D66" s="233"/>
      <c r="E66" s="233"/>
      <c r="F66" s="233"/>
      <c r="G66" s="233"/>
      <c r="H66" s="233"/>
      <c r="I66" s="233"/>
      <c r="J66" s="233"/>
      <c r="K66" s="234"/>
      <c r="L66" s="143"/>
      <c r="M66" s="143"/>
      <c r="N66" s="143"/>
      <c r="O66" s="143"/>
      <c r="P66" s="143"/>
      <c r="Q66" s="143"/>
      <c r="R66" s="143"/>
      <c r="S66" s="141"/>
      <c r="T66" s="141"/>
      <c r="AJ66" s="146"/>
    </row>
    <row r="67" spans="1:36" s="117" customFormat="1" ht="17.399999999999999" x14ac:dyDescent="0.35">
      <c r="A67" s="121" t="e">
        <f ca="1">[1]!wwsHide()</f>
        <v>#NAME?</v>
      </c>
      <c r="B67" s="77"/>
      <c r="C67" s="78"/>
      <c r="D67" s="78"/>
      <c r="E67" s="78"/>
      <c r="F67" s="78"/>
      <c r="G67" s="78"/>
      <c r="H67" s="78"/>
      <c r="I67" s="78"/>
      <c r="J67" s="78"/>
      <c r="K67" s="79"/>
      <c r="L67" s="78"/>
      <c r="M67" s="78"/>
      <c r="N67" s="78"/>
      <c r="O67" s="78"/>
      <c r="P67" s="78"/>
      <c r="Q67" s="78"/>
      <c r="R67" s="78"/>
      <c r="S67" s="141"/>
      <c r="T67" s="141"/>
      <c r="AJ67" s="146"/>
    </row>
    <row r="68" spans="1:36" s="117" customFormat="1" ht="17.399999999999999" x14ac:dyDescent="0.35">
      <c r="A68" s="121" t="e">
        <f ca="1">[1]!wwsHide()</f>
        <v>#NAME?</v>
      </c>
      <c r="B68" s="41"/>
      <c r="C68" s="39" t="s">
        <v>159</v>
      </c>
      <c r="D68" s="39"/>
      <c r="E68" s="39"/>
      <c r="F68" s="39"/>
      <c r="G68" s="39"/>
      <c r="H68" s="42" t="e">
        <f ca="1">IF(H37&gt;0,H37," ")</f>
        <v>#NAME?</v>
      </c>
      <c r="I68" s="39"/>
      <c r="J68" s="39"/>
      <c r="K68" s="40"/>
      <c r="L68" s="39"/>
      <c r="M68" s="39"/>
      <c r="N68" s="39"/>
      <c r="O68" s="39"/>
      <c r="P68" s="39"/>
      <c r="Q68" s="39"/>
      <c r="R68" s="39"/>
      <c r="S68" s="39"/>
      <c r="T68" s="39"/>
      <c r="AJ68" s="146"/>
    </row>
    <row r="69" spans="1:36" s="117" customFormat="1" ht="17.399999999999999" x14ac:dyDescent="0.35">
      <c r="A69" s="121" t="e">
        <f ca="1">[1]!wwsHide()</f>
        <v>#NAME?</v>
      </c>
      <c r="B69" s="41"/>
      <c r="C69" s="39" t="s">
        <v>136</v>
      </c>
      <c r="D69" s="39"/>
      <c r="E69" s="39"/>
      <c r="F69" s="39"/>
      <c r="G69" s="39"/>
      <c r="H69" s="57" t="e">
        <f ca="1">IF(T133&lt;20,"Less than 20 Years of Service, Please Contact the Fund for an Estimate",Z138)</f>
        <v>#NAME?</v>
      </c>
      <c r="I69" s="39"/>
      <c r="J69" s="39"/>
      <c r="K69" s="40"/>
      <c r="L69" s="39"/>
      <c r="M69" s="39"/>
      <c r="N69" s="39"/>
      <c r="O69" s="39"/>
      <c r="P69" s="39"/>
      <c r="Q69" s="39"/>
      <c r="R69" s="39"/>
      <c r="S69" s="39"/>
      <c r="T69" s="39"/>
      <c r="AJ69" s="146"/>
    </row>
    <row r="70" spans="1:36" s="117" customFormat="1" ht="17.399999999999999" x14ac:dyDescent="0.35">
      <c r="A70" s="121" t="e">
        <f ca="1">[1]!wwsHide()</f>
        <v>#NAME?</v>
      </c>
      <c r="B70" s="41"/>
      <c r="C70" s="39" t="s">
        <v>160</v>
      </c>
      <c r="D70" s="39"/>
      <c r="E70" s="39"/>
      <c r="F70" s="39"/>
      <c r="G70" s="39"/>
      <c r="H70" s="58" t="e">
        <f ca="1">IF(H69=0," ",IF(H69="Less than 20 Years of Service, Please Contact the Fund for an Estimate"," ",IF(H69=Z133,V133,IF(H69=Z134,V134,IF(H69=Z136,V136)))))</f>
        <v>#NAME?</v>
      </c>
      <c r="I70" s="197" t="e">
        <f ca="1">IF(H70=" "," ",IF(H69=Z133,"of final average salary",IF(H69=Z134,"of final average salary",IF(H69=Z136,"of highest salary in the last ten years"))))</f>
        <v>#NAME?</v>
      </c>
      <c r="J70" s="197"/>
      <c r="K70" s="198"/>
      <c r="L70" s="140"/>
      <c r="M70" s="140"/>
      <c r="N70" s="140"/>
      <c r="O70" s="39"/>
      <c r="P70" s="39"/>
      <c r="Q70" s="39"/>
      <c r="R70" s="39"/>
      <c r="S70" s="39"/>
      <c r="T70" s="39"/>
      <c r="AJ70" s="146"/>
    </row>
    <row r="71" spans="1:36" s="117" customFormat="1" ht="17.399999999999999" x14ac:dyDescent="0.35">
      <c r="A71" s="121" t="e">
        <f ca="1">[1]!wwsHide()</f>
        <v>#NAME?</v>
      </c>
      <c r="B71" s="41"/>
      <c r="C71" s="39" t="s">
        <v>137</v>
      </c>
      <c r="D71" s="39"/>
      <c r="E71" s="39"/>
      <c r="F71" s="39"/>
      <c r="G71" s="39"/>
      <c r="H71" s="59" t="e">
        <f ca="1">IF(H70=" "," ",Z140)</f>
        <v>#NAME?</v>
      </c>
      <c r="I71" s="197" t="e">
        <f ca="1">IF(H71=" "," ","of your monthly base annuity payment added to your annuity")</f>
        <v>#NAME?</v>
      </c>
      <c r="J71" s="197"/>
      <c r="K71" s="198"/>
      <c r="L71" s="140"/>
      <c r="M71" s="140"/>
      <c r="N71" s="140"/>
      <c r="O71" s="39"/>
      <c r="P71" s="39"/>
      <c r="Q71" s="39"/>
      <c r="R71" s="39"/>
      <c r="S71" s="39"/>
      <c r="T71" s="39"/>
      <c r="AJ71" s="146"/>
    </row>
    <row r="72" spans="1:36" s="117" customFormat="1" ht="17.399999999999999" x14ac:dyDescent="0.35">
      <c r="A72" s="121" t="e">
        <f ca="1">[1]!wwsHide()</f>
        <v>#NAME?</v>
      </c>
      <c r="B72" s="41"/>
      <c r="C72" s="39" t="s">
        <v>158</v>
      </c>
      <c r="D72" s="39"/>
      <c r="E72" s="39"/>
      <c r="F72" s="39"/>
      <c r="G72" s="39"/>
      <c r="H72" s="42" t="e">
        <f ca="1">IF(H71=" "," ",Z144 )</f>
        <v>#NAME?</v>
      </c>
      <c r="I72" s="197" t="e">
        <f ca="1">IF(H71=0.015,"and every January 1st of each year thereafter until a total of 30% has been added during your lifetime",IF(H71=0.03,"and every January 1st of each year thereafter for your lifetime"," "))</f>
        <v>#NAME?</v>
      </c>
      <c r="J72" s="197"/>
      <c r="K72" s="198"/>
      <c r="L72" s="140"/>
      <c r="M72" s="140"/>
      <c r="N72" s="140"/>
      <c r="O72" s="39"/>
      <c r="P72" s="39"/>
      <c r="Q72" s="39"/>
      <c r="R72" s="39"/>
      <c r="S72" s="39"/>
      <c r="T72" s="39"/>
      <c r="AJ72" s="146"/>
    </row>
    <row r="73" spans="1:36" s="117" customFormat="1" ht="17.399999999999999" x14ac:dyDescent="0.35">
      <c r="A73" s="121" t="e">
        <f ca="1">[1]!wwsHide()</f>
        <v>#NAME?</v>
      </c>
      <c r="B73" s="41"/>
      <c r="C73" s="39" t="s">
        <v>161</v>
      </c>
      <c r="D73" s="39"/>
      <c r="E73" s="39"/>
      <c r="F73" s="39"/>
      <c r="G73" s="39"/>
      <c r="H73" s="60" t="e">
        <f ca="1">IF(H72=" "," ",Z145)</f>
        <v>#NAME?</v>
      </c>
      <c r="I73" s="39"/>
      <c r="J73" s="39"/>
      <c r="K73" s="40"/>
      <c r="L73" s="39"/>
      <c r="M73" s="39"/>
      <c r="N73" s="39"/>
      <c r="O73" s="39"/>
      <c r="P73" s="39"/>
      <c r="Q73" s="39"/>
      <c r="R73" s="39"/>
      <c r="S73" s="39"/>
      <c r="T73" s="39"/>
      <c r="AJ73" s="146"/>
    </row>
    <row r="74" spans="1:36" s="117" customFormat="1" ht="17.399999999999999" x14ac:dyDescent="0.35">
      <c r="A74" s="121" t="e">
        <f ca="1">[1]!wwsHide()</f>
        <v>#NAME?</v>
      </c>
      <c r="B74" s="38"/>
      <c r="C74" s="39"/>
      <c r="D74" s="39"/>
      <c r="E74" s="39"/>
      <c r="F74" s="39"/>
      <c r="G74" s="39"/>
      <c r="H74" s="39"/>
      <c r="I74" s="39"/>
      <c r="J74" s="39"/>
      <c r="K74" s="40"/>
      <c r="L74" s="39"/>
      <c r="M74" s="39"/>
      <c r="N74" s="39"/>
      <c r="O74" s="39"/>
      <c r="P74" s="39"/>
      <c r="Q74" s="39"/>
      <c r="R74" s="39"/>
      <c r="S74" s="141"/>
      <c r="T74" s="141"/>
      <c r="AJ74" s="146"/>
    </row>
    <row r="75" spans="1:36" s="117" customFormat="1" ht="18" thickBot="1" x14ac:dyDescent="0.4">
      <c r="A75" s="121" t="e">
        <f ca="1">[1]!wwsHide()</f>
        <v>#NAME?</v>
      </c>
      <c r="B75" s="229" t="s">
        <v>141</v>
      </c>
      <c r="C75" s="230"/>
      <c r="D75" s="230"/>
      <c r="E75" s="230"/>
      <c r="F75" s="230"/>
      <c r="G75" s="230"/>
      <c r="H75" s="230"/>
      <c r="I75" s="230"/>
      <c r="J75" s="230"/>
      <c r="K75" s="231"/>
      <c r="L75" s="142"/>
      <c r="M75" s="142"/>
      <c r="N75" s="142"/>
      <c r="O75" s="142"/>
      <c r="P75" s="142"/>
      <c r="Q75" s="142"/>
      <c r="R75" s="39"/>
      <c r="S75" s="141"/>
      <c r="T75" s="141"/>
      <c r="AJ75" s="146"/>
    </row>
    <row r="76" spans="1:36" s="87" customFormat="1" ht="28.5" customHeight="1" x14ac:dyDescent="0.3">
      <c r="A76" s="121" t="e">
        <f ca="1">[1]!wwsHide()</f>
        <v>#NAME?</v>
      </c>
      <c r="C76" s="187" t="e">
        <f ca="1">[1]!wwsCodeButton("Disclaimer", "wwsShowAndHide(4,29,30,76)")</f>
        <v>#NAME?</v>
      </c>
      <c r="D76" s="187"/>
      <c r="E76" s="187"/>
      <c r="F76" s="187"/>
      <c r="G76" s="187"/>
      <c r="H76" s="187"/>
      <c r="I76" s="235" t="e">
        <f ca="1">[1]!wwsCodeButton("Assumptions", "show_assumptions()")</f>
        <v>#NAME?</v>
      </c>
      <c r="J76" s="235"/>
      <c r="K76" s="105" t="e">
        <f ca="1">[1]!wwsCodeButton("Print", "printForm('na','')")</f>
        <v>#NAME?</v>
      </c>
      <c r="AJ76" s="144"/>
    </row>
    <row r="77" spans="1:36" ht="15.9" customHeight="1" x14ac:dyDescent="0.3">
      <c r="A77" s="121" t="e">
        <f ca="1">[1]!wwsHide()</f>
        <v>#NAME?</v>
      </c>
    </row>
    <row r="78" spans="1:36" s="50" customFormat="1" ht="15.9" customHeight="1" x14ac:dyDescent="0.3">
      <c r="A78" s="124" t="e">
        <f ca="1">[1]!wwsHide()</f>
        <v>#NAME?</v>
      </c>
      <c r="B78" s="50" t="s">
        <v>173</v>
      </c>
      <c r="AJ78" s="51"/>
    </row>
    <row r="79" spans="1:36" ht="15.9" customHeight="1" x14ac:dyDescent="0.3">
      <c r="A79" s="119" t="e">
        <f ca="1">[1]!wwsHide()</f>
        <v>#NAME?</v>
      </c>
      <c r="E79" s="216" t="s">
        <v>96</v>
      </c>
      <c r="F79" s="216"/>
      <c r="I79" t="e">
        <f ca="1">YEAR(H37)</f>
        <v>#NAME?</v>
      </c>
      <c r="J79" t="e">
        <f ca="1">MONTH(H37)</f>
        <v>#NAME?</v>
      </c>
      <c r="K79" t="e">
        <f ca="1">DAY(H37)</f>
        <v>#NAME?</v>
      </c>
      <c r="Q79" s="12"/>
      <c r="R79" s="12"/>
      <c r="T79" s="12"/>
      <c r="U79" s="12"/>
      <c r="V79" s="12"/>
      <c r="W79" s="12"/>
      <c r="X79" s="12"/>
      <c r="Z79" s="12"/>
      <c r="AA79" s="12"/>
      <c r="AB79" s="12"/>
      <c r="AC79" s="12"/>
      <c r="AD79" s="12"/>
      <c r="AF79" s="12"/>
      <c r="AG79" s="12"/>
    </row>
    <row r="80" spans="1:36" ht="15.9" customHeight="1" x14ac:dyDescent="0.3">
      <c r="A80" s="119" t="e">
        <f ca="1">[1]!wwsHide()</f>
        <v>#NAME?</v>
      </c>
      <c r="E80" s="216" t="s">
        <v>94</v>
      </c>
      <c r="F80" s="216"/>
      <c r="I80" s="10" t="e">
        <f ca="1">YEAR(H35)</f>
        <v>#NAME?</v>
      </c>
      <c r="J80" s="10" t="e">
        <f ca="1">MONTH(H35)</f>
        <v>#NAME?</v>
      </c>
      <c r="K80" s="10" t="e">
        <f ca="1">DAY(H35)</f>
        <v>#NAME?</v>
      </c>
      <c r="L80" s="10"/>
      <c r="Q80" s="13"/>
      <c r="R80" s="13"/>
      <c r="T80" s="12"/>
      <c r="U80" s="12"/>
      <c r="V80" s="12"/>
      <c r="W80" s="13"/>
      <c r="X80" s="13"/>
      <c r="Z80" s="12"/>
      <c r="AA80" s="12"/>
      <c r="AB80" s="12"/>
      <c r="AC80" s="13"/>
      <c r="AD80" s="13"/>
      <c r="AF80" s="12"/>
      <c r="AG80" s="12"/>
    </row>
    <row r="81" spans="1:33" ht="15.9" customHeight="1" x14ac:dyDescent="0.3">
      <c r="A81" s="119" t="e">
        <f ca="1">[1]!wwsHide()</f>
        <v>#NAME?</v>
      </c>
      <c r="E81" s="216" t="s">
        <v>97</v>
      </c>
      <c r="F81" s="216"/>
      <c r="I81" s="11"/>
      <c r="J81" s="11" t="e">
        <f ca="1">IF(K81=30,-1,0)</f>
        <v>#NAME?</v>
      </c>
      <c r="K81" s="11" t="e">
        <f ca="1">IF(K80&gt;K79,30,0)</f>
        <v>#NAME?</v>
      </c>
      <c r="L81" s="11"/>
      <c r="Q81" s="12"/>
      <c r="R81" s="12"/>
      <c r="T81" s="12"/>
      <c r="U81" s="12"/>
      <c r="V81" s="12"/>
      <c r="W81" s="12"/>
      <c r="X81" s="12"/>
      <c r="Z81" s="12"/>
      <c r="AA81" s="12"/>
      <c r="AB81" s="12"/>
      <c r="AC81" s="12"/>
      <c r="AD81" s="12"/>
      <c r="AF81" s="12"/>
      <c r="AG81" s="12"/>
    </row>
    <row r="82" spans="1:33" ht="15.9" customHeight="1" x14ac:dyDescent="0.3">
      <c r="A82" s="119" t="e">
        <f ca="1">[1]!wwsHide()</f>
        <v>#NAME?</v>
      </c>
      <c r="E82" s="216" t="s">
        <v>98</v>
      </c>
      <c r="F82" s="216"/>
      <c r="I82" s="11" t="e">
        <f ca="1">IF(J82=12,-1,0)</f>
        <v>#NAME?</v>
      </c>
      <c r="J82" s="11" t="e">
        <f ca="1">IF(J80&gt;(J79+J81),12,0)</f>
        <v>#NAME?</v>
      </c>
      <c r="K82" s="11"/>
      <c r="L82" s="11"/>
      <c r="Q82" s="12"/>
      <c r="R82" s="12"/>
      <c r="T82" s="12"/>
      <c r="U82" s="12"/>
      <c r="V82" s="12"/>
      <c r="W82" s="12"/>
      <c r="X82" s="12"/>
      <c r="Z82" s="12"/>
      <c r="AA82" s="12"/>
      <c r="AB82" s="12"/>
      <c r="AC82" s="12"/>
      <c r="AD82" s="12"/>
      <c r="AF82" s="12"/>
      <c r="AG82" s="12"/>
    </row>
    <row r="83" spans="1:33" ht="15.9" customHeight="1" x14ac:dyDescent="0.3">
      <c r="A83" s="119" t="e">
        <f ca="1">[1]!wwsHide()</f>
        <v>#NAME?</v>
      </c>
      <c r="E83" s="216"/>
      <c r="F83" s="216"/>
      <c r="I83" t="e">
        <f ca="1">I79+I82-I80</f>
        <v>#NAME?</v>
      </c>
      <c r="J83" t="e">
        <f ca="1">J79+J82+J81-J80</f>
        <v>#NAME?</v>
      </c>
      <c r="K83" t="e">
        <f ca="1">K79+K81-K80</f>
        <v>#NAME?</v>
      </c>
      <c r="Q83" s="12"/>
      <c r="R83" s="12"/>
      <c r="T83" s="12"/>
      <c r="U83" s="12"/>
      <c r="V83" s="12"/>
      <c r="W83" s="12"/>
      <c r="X83" s="12"/>
      <c r="Z83" s="12"/>
      <c r="AA83" s="12"/>
      <c r="AB83" s="12"/>
      <c r="AC83" s="12"/>
      <c r="AD83" s="12"/>
      <c r="AF83" s="12"/>
      <c r="AG83" s="12"/>
    </row>
    <row r="84" spans="1:33" ht="15.9" customHeight="1" x14ac:dyDescent="0.3">
      <c r="A84" s="119" t="e">
        <f ca="1">[1]!wwsHide()</f>
        <v>#NAME?</v>
      </c>
      <c r="E84" s="216" t="s">
        <v>63</v>
      </c>
      <c r="F84" s="216"/>
      <c r="I84" s="10" t="e">
        <f ca="1">H43</f>
        <v>#NAME?</v>
      </c>
      <c r="J84" s="10" t="e">
        <f ca="1">I43</f>
        <v>#NAME?</v>
      </c>
      <c r="K84" s="10" t="e">
        <f ca="1">J43</f>
        <v>#NAME?</v>
      </c>
      <c r="L84" s="10"/>
      <c r="Q84" s="13"/>
      <c r="R84" s="13"/>
      <c r="T84" s="12"/>
      <c r="U84" s="12"/>
      <c r="V84" s="12"/>
      <c r="W84" s="13"/>
      <c r="X84" s="13"/>
      <c r="Z84" s="12"/>
      <c r="AA84" s="12"/>
      <c r="AB84" s="12"/>
      <c r="AC84" s="13"/>
      <c r="AD84" s="13"/>
      <c r="AF84" s="12"/>
      <c r="AG84" s="12"/>
    </row>
    <row r="85" spans="1:33" ht="15.9" customHeight="1" x14ac:dyDescent="0.3">
      <c r="A85" s="119" t="e">
        <f ca="1">[1]!wwsHide()</f>
        <v>#NAME?</v>
      </c>
      <c r="E85" s="216" t="s">
        <v>97</v>
      </c>
      <c r="F85" s="216"/>
      <c r="I85" s="11"/>
      <c r="J85" s="11" t="e">
        <f ca="1">IF(K85=30,-1,0)</f>
        <v>#NAME?</v>
      </c>
      <c r="K85" s="11" t="e">
        <f ca="1">IF(K84&gt;K83,30,0)</f>
        <v>#NAME?</v>
      </c>
      <c r="L85" s="11"/>
      <c r="Q85" s="12"/>
      <c r="R85" s="12"/>
      <c r="T85" s="12"/>
      <c r="U85" s="12"/>
      <c r="V85" s="12"/>
      <c r="W85" s="12"/>
      <c r="X85" s="12"/>
      <c r="Z85" s="12"/>
      <c r="AA85" s="12"/>
      <c r="AB85" s="12"/>
      <c r="AC85" s="12"/>
      <c r="AD85" s="12"/>
      <c r="AF85" s="12"/>
      <c r="AG85" s="12"/>
    </row>
    <row r="86" spans="1:33" ht="15.9" customHeight="1" x14ac:dyDescent="0.3">
      <c r="A86" s="119" t="e">
        <f ca="1">[1]!wwsHide()</f>
        <v>#NAME?</v>
      </c>
      <c r="E86" s="216" t="s">
        <v>98</v>
      </c>
      <c r="F86" s="216"/>
      <c r="I86" s="11" t="e">
        <f ca="1">IF(J86=12,-1,0)</f>
        <v>#NAME?</v>
      </c>
      <c r="J86" s="11" t="e">
        <f ca="1">IF(J84&gt;(J83+J85),12,0)</f>
        <v>#NAME?</v>
      </c>
      <c r="K86" s="11"/>
      <c r="L86" s="11"/>
      <c r="Q86" s="12"/>
      <c r="R86" s="12"/>
      <c r="T86" s="12"/>
      <c r="U86" s="12"/>
      <c r="V86" s="12"/>
      <c r="W86" s="12"/>
      <c r="X86" s="12"/>
      <c r="Z86" s="12"/>
      <c r="AA86" s="12"/>
      <c r="AB86" s="12"/>
      <c r="AC86" s="12"/>
      <c r="AD86" s="12"/>
      <c r="AF86" s="12"/>
      <c r="AG86" s="12"/>
    </row>
    <row r="87" spans="1:33" ht="15.9" customHeight="1" x14ac:dyDescent="0.3">
      <c r="A87" s="119" t="e">
        <f ca="1">[1]!wwsHide()</f>
        <v>#NAME?</v>
      </c>
      <c r="E87" s="216" t="s">
        <v>99</v>
      </c>
      <c r="F87" s="216"/>
      <c r="I87" t="e">
        <f ca="1">I83+I86-I84</f>
        <v>#NAME?</v>
      </c>
      <c r="J87" t="e">
        <f ca="1">J83+J86+J85-J84</f>
        <v>#NAME?</v>
      </c>
      <c r="K87" t="e">
        <f ca="1">K83+K85-K84</f>
        <v>#NAME?</v>
      </c>
      <c r="Q87" s="12"/>
      <c r="R87" s="12"/>
      <c r="T87" s="12"/>
      <c r="U87" s="12"/>
      <c r="V87" s="12"/>
      <c r="W87" s="12"/>
      <c r="X87" s="12"/>
      <c r="Z87" s="12"/>
      <c r="AA87" s="12"/>
      <c r="AB87" s="12"/>
      <c r="AC87" s="12"/>
      <c r="AD87" s="12"/>
      <c r="AF87" s="12"/>
      <c r="AG87" s="12"/>
    </row>
    <row r="88" spans="1:33" ht="15.9" customHeight="1" x14ac:dyDescent="0.3">
      <c r="A88" s="119" t="e">
        <f ca="1">[1]!wwsHide()</f>
        <v>#NAME?</v>
      </c>
      <c r="E88" s="216"/>
      <c r="F88" s="216"/>
      <c r="Q88" s="12"/>
      <c r="R88" s="12"/>
      <c r="T88" s="12"/>
      <c r="U88" s="12"/>
      <c r="V88" s="12"/>
      <c r="W88" s="12"/>
      <c r="X88" s="12"/>
      <c r="Z88" s="12"/>
      <c r="AA88" s="12"/>
      <c r="AB88" s="12"/>
      <c r="AC88" s="12"/>
      <c r="AD88" s="12"/>
      <c r="AF88" s="12"/>
      <c r="AG88" s="12"/>
    </row>
    <row r="89" spans="1:33" ht="15.9" customHeight="1" x14ac:dyDescent="0.3">
      <c r="A89" s="119" t="e">
        <f ca="1">[1]!wwsHide()</f>
        <v>#NAME?</v>
      </c>
      <c r="E89" s="216"/>
      <c r="F89" s="216"/>
    </row>
    <row r="90" spans="1:33" ht="15.9" customHeight="1" x14ac:dyDescent="0.3">
      <c r="A90" s="119" t="e">
        <f ca="1">[1]!wwsHide()</f>
        <v>#NAME?</v>
      </c>
      <c r="E90" s="216" t="s">
        <v>93</v>
      </c>
      <c r="F90" s="216"/>
      <c r="I90" s="5" t="e">
        <f ca="1">H34</f>
        <v>#NAME?</v>
      </c>
    </row>
    <row r="91" spans="1:33" ht="15.9" customHeight="1" x14ac:dyDescent="0.3">
      <c r="A91" s="119" t="e">
        <f ca="1">[1]!wwsHide()</f>
        <v>#NAME?</v>
      </c>
      <c r="E91" s="216" t="s">
        <v>94</v>
      </c>
      <c r="F91" s="216"/>
      <c r="I91" s="5" t="e">
        <f ca="1">H35</f>
        <v>#NAME?</v>
      </c>
    </row>
    <row r="92" spans="1:33" ht="15.9" customHeight="1" x14ac:dyDescent="0.3">
      <c r="A92" s="119" t="e">
        <f ca="1">[1]!wwsHide()</f>
        <v>#NAME?</v>
      </c>
      <c r="E92" s="216" t="s">
        <v>95</v>
      </c>
      <c r="F92" s="216"/>
      <c r="I92" s="5" t="e">
        <f ca="1">H36</f>
        <v>#NAME?</v>
      </c>
    </row>
    <row r="93" spans="1:33" ht="15.9" customHeight="1" x14ac:dyDescent="0.3">
      <c r="A93" s="119" t="e">
        <f ca="1">[1]!wwsHide()</f>
        <v>#NAME?</v>
      </c>
      <c r="E93" s="216" t="s">
        <v>96</v>
      </c>
      <c r="F93" s="216"/>
      <c r="I93" s="5" t="e">
        <f ca="1">H37</f>
        <v>#NAME?</v>
      </c>
    </row>
    <row r="94" spans="1:33" ht="15.9" customHeight="1" x14ac:dyDescent="0.3">
      <c r="A94" s="119" t="e">
        <f ca="1">[1]!wwsHide()</f>
        <v>#NAME?</v>
      </c>
      <c r="I94" s="5" t="e">
        <f ca="1">EOMONTH(I93,0)+1</f>
        <v>#NAME?</v>
      </c>
    </row>
    <row r="95" spans="1:33" ht="15.9" customHeight="1" x14ac:dyDescent="0.3">
      <c r="A95" s="119" t="e">
        <f ca="1">[1]!wwsHide()</f>
        <v>#NAME?</v>
      </c>
    </row>
    <row r="96" spans="1:33" ht="15.9" customHeight="1" x14ac:dyDescent="0.3">
      <c r="A96" s="119" t="e">
        <f ca="1">[1]!wwsHide()</f>
        <v>#NAME?</v>
      </c>
    </row>
    <row r="97" spans="1:34" ht="15.9" customHeight="1" x14ac:dyDescent="0.3">
      <c r="A97" s="119" t="e">
        <f ca="1">[1]!wwsHide()</f>
        <v>#NAME?</v>
      </c>
      <c r="E97" s="236" t="e">
        <f ca="1">YEAR(I93)</f>
        <v>#NAME?</v>
      </c>
      <c r="F97" s="237"/>
      <c r="G97" s="237"/>
      <c r="H97" s="237"/>
      <c r="I97" s="237"/>
      <c r="J97" s="238"/>
      <c r="K97" s="236" t="e">
        <f ca="1">E97-1</f>
        <v>#NAME?</v>
      </c>
      <c r="L97" s="237"/>
      <c r="M97" s="237"/>
      <c r="N97" s="237"/>
      <c r="O97" s="237"/>
      <c r="P97" s="238"/>
      <c r="Q97" s="236" t="e">
        <f ca="1">K97-1</f>
        <v>#NAME?</v>
      </c>
      <c r="R97" s="237"/>
      <c r="S97" s="237"/>
      <c r="T97" s="237"/>
      <c r="U97" s="237"/>
      <c r="V97" s="238"/>
      <c r="W97" s="236" t="e">
        <f ca="1">Q97-1</f>
        <v>#NAME?</v>
      </c>
      <c r="X97" s="237"/>
      <c r="Y97" s="237"/>
      <c r="Z97" s="237"/>
      <c r="AA97" s="237"/>
      <c r="AB97" s="238"/>
      <c r="AC97" s="236" t="e">
        <f ca="1">W97-1</f>
        <v>#NAME?</v>
      </c>
      <c r="AD97" s="237"/>
      <c r="AE97" s="237"/>
      <c r="AF97" s="237"/>
      <c r="AG97" s="237"/>
      <c r="AH97" s="238"/>
    </row>
    <row r="98" spans="1:34" ht="15.9" customHeight="1" x14ac:dyDescent="0.3">
      <c r="A98" s="119" t="e">
        <f ca="1">[1]!wwsHide()</f>
        <v>#NAME?</v>
      </c>
      <c r="B98" s="5"/>
      <c r="C98" s="5"/>
      <c r="E98" s="149" t="s">
        <v>58</v>
      </c>
      <c r="F98" s="148" t="s">
        <v>102</v>
      </c>
      <c r="G98" s="148" t="s">
        <v>103</v>
      </c>
      <c r="H98" s="148" t="s">
        <v>100</v>
      </c>
      <c r="I98" s="148" t="s">
        <v>0</v>
      </c>
      <c r="J98" s="150" t="s">
        <v>101</v>
      </c>
      <c r="K98" s="149" t="s">
        <v>58</v>
      </c>
      <c r="L98" s="148" t="s">
        <v>102</v>
      </c>
      <c r="M98" s="148" t="s">
        <v>103</v>
      </c>
      <c r="N98" s="148" t="s">
        <v>100</v>
      </c>
      <c r="O98" s="148" t="s">
        <v>0</v>
      </c>
      <c r="P98" s="150" t="s">
        <v>101</v>
      </c>
      <c r="Q98" s="149" t="s">
        <v>58</v>
      </c>
      <c r="R98" s="148" t="s">
        <v>102</v>
      </c>
      <c r="S98" s="148" t="s">
        <v>103</v>
      </c>
      <c r="T98" s="148" t="s">
        <v>100</v>
      </c>
      <c r="U98" s="148" t="s">
        <v>0</v>
      </c>
      <c r="V98" s="150" t="s">
        <v>101</v>
      </c>
      <c r="W98" s="149" t="s">
        <v>58</v>
      </c>
      <c r="X98" s="148" t="s">
        <v>102</v>
      </c>
      <c r="Y98" s="148" t="s">
        <v>103</v>
      </c>
      <c r="Z98" s="148" t="s">
        <v>100</v>
      </c>
      <c r="AA98" s="148" t="s">
        <v>0</v>
      </c>
      <c r="AB98" s="150" t="s">
        <v>101</v>
      </c>
      <c r="AC98" s="149" t="s">
        <v>58</v>
      </c>
      <c r="AD98" s="148" t="s">
        <v>102</v>
      </c>
      <c r="AE98" s="148" t="s">
        <v>103</v>
      </c>
      <c r="AF98" s="148" t="s">
        <v>100</v>
      </c>
      <c r="AG98" s="148" t="s">
        <v>0</v>
      </c>
      <c r="AH98" s="150" t="s">
        <v>101</v>
      </c>
    </row>
    <row r="99" spans="1:34" ht="15.9" customHeight="1" x14ac:dyDescent="0.3">
      <c r="A99" s="119" t="e">
        <f ca="1">[1]!wwsHide()</f>
        <v>#NAME?</v>
      </c>
      <c r="B99">
        <v>1</v>
      </c>
      <c r="C99">
        <v>15</v>
      </c>
      <c r="D99" s="9" t="s">
        <v>68</v>
      </c>
      <c r="E99" s="151" t="e">
        <f ca="1">DATE((E$97),($B99),($C99))</f>
        <v>#NAME?</v>
      </c>
      <c r="F99" s="147" t="e">
        <f t="shared" ref="F99:F122" ca="1" si="1">IF(E99&gt;$I$94," ",1)</f>
        <v>#NAME?</v>
      </c>
      <c r="G99" s="147" t="e">
        <f t="shared" ref="G99:G122" ca="1" si="2">IF(E99&gt;$C$228,$C$226,IF(E99&gt;$D$228,$D$226,IF(E99&gt;$E$228,$E$226,IF(E99&gt;$F$228,$F$226,IF(E99&gt;$G$228,$G$226,IF(E99&gt;$H$228,$H$226,IF(E99&gt;$I$228,$I$226,IF(E99&gt;$J$228,$J$226,IF(E99&gt;$K$228,$K$226,IF(E99&gt;$L$228,$L$226,IF(E99&gt;$M$228,$M$226,IF(E99&gt;$N$228,$N$226,IF(E99&gt;$O$228,$O$226,IF(E99&gt;$P$228,$P$226,IF(E99&gt;$Q$228,$Q$226,IF(E99&gt;$R$228,$R$226,IF(E99&gt;$S$228,$S$226,IF(E99&gt;$T$228,$T$226,IF(E99&gt;$U$228,$U$226,IF(E99&gt;$V$228,$V$226,"Error"))))))))))))))))))))</f>
        <v>#NAME?</v>
      </c>
      <c r="H99" s="148" t="e">
        <f t="shared" ref="H99:H122" ca="1" si="3">IF(F99=" "," ",IF(E99&gt;$M$38,$N$38,IF(E99&gt;$M$37,$N$37,IF(E99&gt;$M$36,$N$36,IF(E99&gt;$M$35,$N$35,IF(E99&gt;$M$34,$N$34,"Error"))))))</f>
        <v>#NAME?</v>
      </c>
      <c r="I99" s="148" t="e">
        <f ca="1">IF(F99=" "," ",IF(E99&gt;$M$52,$N$52,IF(E99&gt;$M$51,$N$51,IF(E99&gt;$M$50,$N$50,IF(E99&gt;$M$49,$N$49,IF(E99&gt;$M$48,$N$48,0))))))</f>
        <v>#NAME?</v>
      </c>
      <c r="J99" s="152" t="e">
        <f t="shared" ref="J99:J122" ca="1" si="4">ROUND((IF(H99=11,VLOOKUP(I99,$B$231:$V$252,G99,FALSE),IF(H99=10,VLOOKUP(I99,$B$309:$V$330,G99,FALSE),IF(H99=9,VLOOKUP(I99,$B$387:$V$408,G99,FALSE),IF(H99=8,VLOOKUP(I99,$B$465:$V$486,G99,FALSE),IF(H99=7,VLOOKUP(I99,$B$543:$V$564,G99,FALSE),0)))))),2)</f>
        <v>#NAME?</v>
      </c>
      <c r="K99" s="151" t="e">
        <f ca="1">DATE((K$97),($B99),($C99))</f>
        <v>#NAME?</v>
      </c>
      <c r="L99" s="147" t="e">
        <f t="shared" ref="L99:L122" ca="1" si="5">IF(K99&gt;$I$94," ",1)</f>
        <v>#NAME?</v>
      </c>
      <c r="M99" s="147" t="e">
        <f t="shared" ref="M99:M122" ca="1" si="6">IF(K99&gt;$C$228,$C$226,IF(K99&gt;$D$228,$D$226,IF(K99&gt;$E$228,$E$226,IF(K99&gt;$F$228,$F$226,IF(K99&gt;$G$228,$G$226,IF(K99&gt;$H$228,$H$226,IF(K99&gt;$I$228,$I$226,IF(K99&gt;$J$228,$J$226,IF(K99&gt;$K$228,$K$226,IF(K99&gt;$L$228,$L$226,IF(K99&gt;$M$228,$M$226,IF(K99&gt;$N$228,$N$226,IF(K99&gt;$O$228,$O$226,IF(K99&gt;$P$228,$P$226,IF(K99&gt;$Q$228,$Q$226,IF(K99&gt;$R$228,$R$226,IF(K99&gt;$S$228,$S$226,IF(K99&gt;$T$228,$T$226,IF(K99&gt;$U$228,$U$226,IF(K99&gt;$V$228,$V$226,"Error"))))))))))))))))))))</f>
        <v>#NAME?</v>
      </c>
      <c r="N99" s="148" t="e">
        <f t="shared" ref="N99:N122" ca="1" si="7">IF(L99=" "," ",IF(K99&gt;$M$38,$N$38,IF(K99&gt;$M$37,$N$37,IF(K99&gt;$M$36,$N$36,IF(K99&gt;$M$35,$N$35,IF(K99&gt;$M$34,$N$34,"Error"))))))</f>
        <v>#NAME?</v>
      </c>
      <c r="O99" s="148" t="e">
        <f t="shared" ref="O99:O122" ca="1" si="8">IF(L99=" "," ",IF(K99&gt;$M$52,$N$52,IF(K99&gt;$M$51,$N$51,IF(K99&gt;$M$50,$N$50,IF(K99&gt;$M$49,$N$49,IF(K99&gt;$M$48,$N$48,0))))))</f>
        <v>#NAME?</v>
      </c>
      <c r="P99" s="152" t="e">
        <f t="shared" ref="P99:P122" ca="1" si="9">ROUND((IF(N99=11,VLOOKUP(O99,$B$231:$V$252,M99,FALSE),IF(N99=10,VLOOKUP(O99,$B$309:$V$330,M99,FALSE),IF(N99=9,VLOOKUP(O99,$B$387:$V$408,M99,FALSE),IF(N99=8,VLOOKUP(O99,$B$465:$V$486,M99,FALSE),IF(N99=7,VLOOKUP(O99,$B$543:$V$564,M99,FALSE),0)))))),2)</f>
        <v>#NAME?</v>
      </c>
      <c r="Q99" s="151" t="e">
        <f ca="1">DATE((Q$97),($B99),($C99))</f>
        <v>#NAME?</v>
      </c>
      <c r="R99" s="147" t="e">
        <f t="shared" ref="R99:R122" ca="1" si="10">IF(Q99&gt;$I$94," ",1)</f>
        <v>#NAME?</v>
      </c>
      <c r="S99" s="147" t="e">
        <f t="shared" ref="S99:S122" ca="1" si="11">IF(Q99&gt;$C$228,$C$226,IF(Q99&gt;$D$228,$D$226,IF(Q99&gt;$E$228,$E$226,IF(Q99&gt;$F$228,$F$226,IF(Q99&gt;$G$228,$G$226,IF(Q99&gt;$H$228,$H$226,IF(Q99&gt;$I$228,$I$226,IF(Q99&gt;$J$228,$J$226,IF(Q99&gt;$K$228,$K$226,IF(Q99&gt;$L$228,$L$226,IF(Q99&gt;$M$228,$M$226,IF(Q99&gt;$N$228,$N$226,IF(Q99&gt;$O$228,$O$226,IF(Q99&gt;$P$228,$P$226,IF(Q99&gt;$Q$228,$Q$226,IF(Q99&gt;$R$228,$R$226,IF(Q99&gt;$S$228,$S$226,IF(Q99&gt;$T$228,$T$226,IF(Q99&gt;$U$228,$U$226,IF(Q99&gt;$V$228,$V$226,"Error"))))))))))))))))))))</f>
        <v>#NAME?</v>
      </c>
      <c r="T99" s="148" t="e">
        <f t="shared" ref="T99:T122" ca="1" si="12">IF(R99=" "," ",IF(Q99&gt;$M$38,$N$38,IF(Q99&gt;$M$37,$N$37,IF(Q99&gt;$M$36,$N$36,IF(Q99&gt;$M$35,$N$35,IF(Q99&gt;$M$34,$N$34,"Error"))))))</f>
        <v>#NAME?</v>
      </c>
      <c r="U99" s="148" t="e">
        <f t="shared" ref="U99:U122" ca="1" si="13">IF(R99=" "," ",IF(Q99&gt;$M$52,$N$52,IF(Q99&gt;$M$51,$N$51,IF(Q99&gt;$M$50,$N$50,IF(Q99&gt;$M$49,$N$49,IF(Q99&gt;$M$48,$N$48,0))))))</f>
        <v>#NAME?</v>
      </c>
      <c r="V99" s="152" t="e">
        <f t="shared" ref="V99:V122" ca="1" si="14">ROUND((IF(T99=11,VLOOKUP(U99,$B$231:$V$252,S99,FALSE),IF(T99=10,VLOOKUP(U99,$B$309:$V$330,S99,FALSE),IF(T99=9,VLOOKUP(U99,$B$387:$V$408,S99,FALSE),IF(T99=8,VLOOKUP(U99,$B$465:$V$486,S99,FALSE),IF(T99=7,VLOOKUP(U99,$B$543:$V$564,S99,FALSE),0)))))),2)</f>
        <v>#NAME?</v>
      </c>
      <c r="W99" s="151" t="e">
        <f ca="1">DATE((W$97),($B99),($C99))</f>
        <v>#NAME?</v>
      </c>
      <c r="X99" s="147" t="e">
        <f t="shared" ref="X99:X122" ca="1" si="15">IF(W99&gt;$I$94," ",1)</f>
        <v>#NAME?</v>
      </c>
      <c r="Y99" s="147" t="e">
        <f t="shared" ref="Y99:Y122" ca="1" si="16">IF(W99&gt;$C$228,$C$226,IF(W99&gt;$D$228,$D$226,IF(W99&gt;$E$228,$E$226,IF(W99&gt;$F$228,$F$226,IF(W99&gt;$G$228,$G$226,IF(W99&gt;$H$228,$H$226,IF(W99&gt;$I$228,$I$226,IF(W99&gt;$J$228,$J$226,IF(W99&gt;$K$228,$K$226,IF(W99&gt;$L$228,$L$226,IF(W99&gt;$M$228,$M$226,IF(W99&gt;$N$228,$N$226,IF(W99&gt;$O$228,$O$226,IF(W99&gt;$P$228,$P$226,IF(W99&gt;$Q$228,$Q$226,IF(W99&gt;$R$228,$R$226,IF(W99&gt;$S$228,$S$226,IF(W99&gt;$T$228,$T$226,IF(W99&gt;$U$228,$U$226,IF(W99&gt;$V$228,$V$226,"Error"))))))))))))))))))))</f>
        <v>#NAME?</v>
      </c>
      <c r="Z99" s="148" t="e">
        <f t="shared" ref="Z99:Z122" ca="1" si="17">IF(X99=" "," ",IF(W99&gt;$M$38,$N$38,IF(W99&gt;$M$37,$N$37,IF(W99&gt;$M$36,$N$36,IF(W99&gt;$M$35,$N$35,IF(W99&gt;$M$34,$N$34,"Error"))))))</f>
        <v>#NAME?</v>
      </c>
      <c r="AA99" s="148" t="e">
        <f t="shared" ref="AA99:AA122" ca="1" si="18">IF(X99=" "," ",IF(W99&gt;$M$52,$N$52,IF(W99&gt;$M$51,$N$51,IF(W99&gt;$M$50,$N$50,IF(W99&gt;$M$49,$N$49,IF(W99&gt;$M$48,$N$48,0))))))</f>
        <v>#NAME?</v>
      </c>
      <c r="AB99" s="152" t="e">
        <f t="shared" ref="AB99:AB122" ca="1" si="19">ROUND((IF(Z99=11,VLOOKUP(AA99,$B$231:$V$252,Y99,FALSE),IF(Z99=10,VLOOKUP(AA99,$B$309:$V$330,Y99,FALSE),IF(Z99=9,VLOOKUP(AA99,$B$387:$V$408,Y99,FALSE),IF(Z99=8,VLOOKUP(AA99,$B$465:$V$486,Y99,FALSE),IF(Z99=7,VLOOKUP(AA99,$B$543:$V$564,Y99,FALSE),0)))))),2)</f>
        <v>#NAME?</v>
      </c>
      <c r="AC99" s="151" t="e">
        <f ca="1">DATE((AC$97),($B99),($C99))</f>
        <v>#NAME?</v>
      </c>
      <c r="AD99" s="156" t="e">
        <f ca="1">IF((SUM($F$99:$F$122,$L$99:$L$122,$R$99:$R$122,$X$99:$X$122,$AD100:$AD$123))&gt;95," ",1)</f>
        <v>#NAME?</v>
      </c>
      <c r="AE99" s="147" t="e">
        <f t="shared" ref="AE99:AE122" ca="1" si="20">IF(AC99&gt;$C$228,$C$226,IF(AC99&gt;$D$228,$D$226,IF(AC99&gt;$E$228,$E$226,IF(AC99&gt;$F$228,$F$226,IF(AC99&gt;$G$228,$G$226,IF(AC99&gt;$H$228,$H$226,IF(AC99&gt;$I$228,$I$226,IF(AC99&gt;$J$228,$J$226,IF(AC99&gt;$K$228,$K$226,IF(AC99&gt;$L$228,$L$226,IF(AC99&gt;$M$228,$M$226,IF(AC99&gt;$N$228,$N$226,IF(AC99&gt;$O$228,$O$226,IF(AC99&gt;$P$228,$P$226,IF(AC99&gt;$Q$228,$Q$226,IF(AC99&gt;$R$228,$R$226,IF(AC99&gt;$S$228,$S$226,IF(AC99&gt;$T$228,$T$226,IF(AC99&gt;$U$228,$U$226,IF(AC99&gt;$V$228,$V$226,"Error"))))))))))))))))))))</f>
        <v>#NAME?</v>
      </c>
      <c r="AF99" s="148" t="e">
        <f t="shared" ref="AF99:AF122" ca="1" si="21">IF(AD99=" "," ",IF(AC99&gt;$M$38,$N$38,IF(AC99&gt;$M$37,$N$37,IF(AC99&gt;$M$36,$N$36,IF(AC99&gt;$M$35,$N$35,IF(AC99&gt;$M$34,$N$34,"Error"))))))</f>
        <v>#NAME?</v>
      </c>
      <c r="AG99" s="148" t="e">
        <f t="shared" ref="AG99:AG122" ca="1" si="22">IF(AD99=" "," ",IF(AC99&gt;$M$52,$N$52,IF(AC99&gt;$M$51,$N$51,IF(AC99&gt;$M$50,$N$50,IF(AC99&gt;$M$49,$N$49,IF(AC99&gt;$M$48,$N$48,0))))))</f>
        <v>#NAME?</v>
      </c>
      <c r="AH99" s="152" t="e">
        <f t="shared" ref="AH99:AH122" ca="1" si="23">ROUND((IF(AF99=11,VLOOKUP(AG99,$B$231:$V$252,AE99,FALSE),IF(AF99=10,VLOOKUP(AG99,$B$309:$V$330,AE99,FALSE),IF(AF99=9,VLOOKUP(AG99,$B$387:$V$408,AE99,FALSE),IF(AF99=8,VLOOKUP(AG99,$B$465:$V$486,AE99,FALSE),IF(AF99=7,VLOOKUP(AG99,$B$543:$V$564,AE99,FALSE),0)))))),2)</f>
        <v>#NAME?</v>
      </c>
    </row>
    <row r="100" spans="1:34" ht="15.9" customHeight="1" x14ac:dyDescent="0.3">
      <c r="A100" s="119" t="e">
        <f ca="1">[1]!wwsHide()</f>
        <v>#NAME?</v>
      </c>
      <c r="B100">
        <v>1</v>
      </c>
      <c r="D100" s="9" t="s">
        <v>69</v>
      </c>
      <c r="E100" s="151" t="e">
        <f ca="1">EOMONTH(E99,0)</f>
        <v>#NAME?</v>
      </c>
      <c r="F100" s="147" t="e">
        <f t="shared" ca="1" si="1"/>
        <v>#NAME?</v>
      </c>
      <c r="G100" s="147" t="e">
        <f t="shared" ca="1" si="2"/>
        <v>#NAME?</v>
      </c>
      <c r="H100" s="148" t="e">
        <f t="shared" ca="1" si="3"/>
        <v>#NAME?</v>
      </c>
      <c r="I100" s="148" t="e">
        <f t="shared" ref="I100:I122" ca="1" si="24">IF(F100=" "," ",IF(E100&gt;$M$52,$N$52,IF(E100&gt;$M$51,$N$51,IF(E100&gt;$M$50,$N$50,IF(E100&gt;$M$49,$N$49,IF(E100&gt;$M$48,$N$48,0))))))</f>
        <v>#NAME?</v>
      </c>
      <c r="J100" s="152" t="e">
        <f t="shared" ca="1" si="4"/>
        <v>#NAME?</v>
      </c>
      <c r="K100" s="151" t="e">
        <f ca="1">EOMONTH(K99,0)</f>
        <v>#NAME?</v>
      </c>
      <c r="L100" s="147" t="e">
        <f t="shared" ca="1" si="5"/>
        <v>#NAME?</v>
      </c>
      <c r="M100" s="147" t="e">
        <f t="shared" ca="1" si="6"/>
        <v>#NAME?</v>
      </c>
      <c r="N100" s="148" t="e">
        <f t="shared" ca="1" si="7"/>
        <v>#NAME?</v>
      </c>
      <c r="O100" s="148" t="e">
        <f t="shared" ca="1" si="8"/>
        <v>#NAME?</v>
      </c>
      <c r="P100" s="152" t="e">
        <f t="shared" ca="1" si="9"/>
        <v>#NAME?</v>
      </c>
      <c r="Q100" s="151" t="e">
        <f ca="1">EOMONTH(Q99,0)</f>
        <v>#NAME?</v>
      </c>
      <c r="R100" s="147" t="e">
        <f t="shared" ca="1" si="10"/>
        <v>#NAME?</v>
      </c>
      <c r="S100" s="147" t="e">
        <f t="shared" ca="1" si="11"/>
        <v>#NAME?</v>
      </c>
      <c r="T100" s="148" t="e">
        <f t="shared" ca="1" si="12"/>
        <v>#NAME?</v>
      </c>
      <c r="U100" s="148" t="e">
        <f t="shared" ca="1" si="13"/>
        <v>#NAME?</v>
      </c>
      <c r="V100" s="152" t="e">
        <f t="shared" ca="1" si="14"/>
        <v>#NAME?</v>
      </c>
      <c r="W100" s="151" t="e">
        <f ca="1">EOMONTH(W99,0)</f>
        <v>#NAME?</v>
      </c>
      <c r="X100" s="147" t="e">
        <f t="shared" ca="1" si="15"/>
        <v>#NAME?</v>
      </c>
      <c r="Y100" s="147" t="e">
        <f t="shared" ca="1" si="16"/>
        <v>#NAME?</v>
      </c>
      <c r="Z100" s="148" t="e">
        <f t="shared" ca="1" si="17"/>
        <v>#NAME?</v>
      </c>
      <c r="AA100" s="148" t="e">
        <f t="shared" ca="1" si="18"/>
        <v>#NAME?</v>
      </c>
      <c r="AB100" s="152" t="e">
        <f t="shared" ca="1" si="19"/>
        <v>#NAME?</v>
      </c>
      <c r="AC100" s="151" t="e">
        <f ca="1">EOMONTH(AC99,0)</f>
        <v>#NAME?</v>
      </c>
      <c r="AD100" s="156" t="e">
        <f ca="1">IF((SUM($F$99:$F$122,$L$99:$L$122,$R$99:$R$122,$X$99:$X$122,$AD101:$AD$123))&gt;95," ",1)</f>
        <v>#NAME?</v>
      </c>
      <c r="AE100" s="147" t="e">
        <f t="shared" ca="1" si="20"/>
        <v>#NAME?</v>
      </c>
      <c r="AF100" s="148" t="e">
        <f t="shared" ca="1" si="21"/>
        <v>#NAME?</v>
      </c>
      <c r="AG100" s="148" t="e">
        <f t="shared" ca="1" si="22"/>
        <v>#NAME?</v>
      </c>
      <c r="AH100" s="152" t="e">
        <f t="shared" ca="1" si="23"/>
        <v>#NAME?</v>
      </c>
    </row>
    <row r="101" spans="1:34" ht="15.9" customHeight="1" x14ac:dyDescent="0.3">
      <c r="A101" s="119" t="e">
        <f ca="1">[1]!wwsHide()</f>
        <v>#NAME?</v>
      </c>
      <c r="B101">
        <v>2</v>
      </c>
      <c r="C101">
        <v>15</v>
      </c>
      <c r="D101" s="9" t="s">
        <v>70</v>
      </c>
      <c r="E101" s="151" t="e">
        <f ca="1">DATE((E$97),($B101),($C101))</f>
        <v>#NAME?</v>
      </c>
      <c r="F101" s="147" t="e">
        <f t="shared" ca="1" si="1"/>
        <v>#NAME?</v>
      </c>
      <c r="G101" s="147" t="e">
        <f t="shared" ca="1" si="2"/>
        <v>#NAME?</v>
      </c>
      <c r="H101" s="148" t="e">
        <f t="shared" ca="1" si="3"/>
        <v>#NAME?</v>
      </c>
      <c r="I101" s="148" t="e">
        <f t="shared" ca="1" si="24"/>
        <v>#NAME?</v>
      </c>
      <c r="J101" s="152" t="e">
        <f t="shared" ca="1" si="4"/>
        <v>#NAME?</v>
      </c>
      <c r="K101" s="151" t="e">
        <f ca="1">DATE((K$97),($B101),($C101))</f>
        <v>#NAME?</v>
      </c>
      <c r="L101" s="147" t="e">
        <f t="shared" ca="1" si="5"/>
        <v>#NAME?</v>
      </c>
      <c r="M101" s="147" t="e">
        <f t="shared" ca="1" si="6"/>
        <v>#NAME?</v>
      </c>
      <c r="N101" s="148" t="e">
        <f t="shared" ca="1" si="7"/>
        <v>#NAME?</v>
      </c>
      <c r="O101" s="148" t="e">
        <f t="shared" ca="1" si="8"/>
        <v>#NAME?</v>
      </c>
      <c r="P101" s="152" t="e">
        <f t="shared" ca="1" si="9"/>
        <v>#NAME?</v>
      </c>
      <c r="Q101" s="151" t="e">
        <f ca="1">DATE((Q$97),($B101),($C101))</f>
        <v>#NAME?</v>
      </c>
      <c r="R101" s="147" t="e">
        <f t="shared" ca="1" si="10"/>
        <v>#NAME?</v>
      </c>
      <c r="S101" s="147" t="e">
        <f t="shared" ca="1" si="11"/>
        <v>#NAME?</v>
      </c>
      <c r="T101" s="148" t="e">
        <f t="shared" ca="1" si="12"/>
        <v>#NAME?</v>
      </c>
      <c r="U101" s="148" t="e">
        <f t="shared" ca="1" si="13"/>
        <v>#NAME?</v>
      </c>
      <c r="V101" s="152" t="e">
        <f t="shared" ca="1" si="14"/>
        <v>#NAME?</v>
      </c>
      <c r="W101" s="151" t="e">
        <f ca="1">DATE((W$97),($B101),($C101))</f>
        <v>#NAME?</v>
      </c>
      <c r="X101" s="147" t="e">
        <f t="shared" ca="1" si="15"/>
        <v>#NAME?</v>
      </c>
      <c r="Y101" s="147" t="e">
        <f t="shared" ca="1" si="16"/>
        <v>#NAME?</v>
      </c>
      <c r="Z101" s="148" t="e">
        <f t="shared" ca="1" si="17"/>
        <v>#NAME?</v>
      </c>
      <c r="AA101" s="148" t="e">
        <f t="shared" ca="1" si="18"/>
        <v>#NAME?</v>
      </c>
      <c r="AB101" s="152" t="e">
        <f t="shared" ca="1" si="19"/>
        <v>#NAME?</v>
      </c>
      <c r="AC101" s="151" t="e">
        <f ca="1">DATE((AC$97),($B101),($C101))</f>
        <v>#NAME?</v>
      </c>
      <c r="AD101" s="156" t="e">
        <f ca="1">IF((SUM($F$99:$F$122,$L$99:$L$122,$R$99:$R$122,$X$99:$X$122,$AD102:$AD$123))&gt;95," ",1)</f>
        <v>#NAME?</v>
      </c>
      <c r="AE101" s="147" t="e">
        <f t="shared" ca="1" si="20"/>
        <v>#NAME?</v>
      </c>
      <c r="AF101" s="148" t="e">
        <f t="shared" ca="1" si="21"/>
        <v>#NAME?</v>
      </c>
      <c r="AG101" s="148" t="e">
        <f t="shared" ca="1" si="22"/>
        <v>#NAME?</v>
      </c>
      <c r="AH101" s="152" t="e">
        <f t="shared" ca="1" si="23"/>
        <v>#NAME?</v>
      </c>
    </row>
    <row r="102" spans="1:34" ht="15.9" customHeight="1" x14ac:dyDescent="0.3">
      <c r="A102" s="119" t="e">
        <f ca="1">[1]!wwsHide()</f>
        <v>#NAME?</v>
      </c>
      <c r="B102">
        <v>2</v>
      </c>
      <c r="D102" s="9" t="s">
        <v>71</v>
      </c>
      <c r="E102" s="151" t="e">
        <f ca="1">EOMONTH(E101,0)</f>
        <v>#NAME?</v>
      </c>
      <c r="F102" s="147" t="e">
        <f t="shared" ca="1" si="1"/>
        <v>#NAME?</v>
      </c>
      <c r="G102" s="147" t="e">
        <f t="shared" ca="1" si="2"/>
        <v>#NAME?</v>
      </c>
      <c r="H102" s="148" t="e">
        <f t="shared" ca="1" si="3"/>
        <v>#NAME?</v>
      </c>
      <c r="I102" s="148" t="e">
        <f t="shared" ca="1" si="24"/>
        <v>#NAME?</v>
      </c>
      <c r="J102" s="152" t="e">
        <f t="shared" ca="1" si="4"/>
        <v>#NAME?</v>
      </c>
      <c r="K102" s="151" t="e">
        <f ca="1">EOMONTH(K101,0)</f>
        <v>#NAME?</v>
      </c>
      <c r="L102" s="147" t="e">
        <f t="shared" ca="1" si="5"/>
        <v>#NAME?</v>
      </c>
      <c r="M102" s="147" t="e">
        <f t="shared" ca="1" si="6"/>
        <v>#NAME?</v>
      </c>
      <c r="N102" s="148" t="e">
        <f t="shared" ca="1" si="7"/>
        <v>#NAME?</v>
      </c>
      <c r="O102" s="148" t="e">
        <f t="shared" ca="1" si="8"/>
        <v>#NAME?</v>
      </c>
      <c r="P102" s="152" t="e">
        <f t="shared" ca="1" si="9"/>
        <v>#NAME?</v>
      </c>
      <c r="Q102" s="151" t="e">
        <f ca="1">EOMONTH(Q101,0)</f>
        <v>#NAME?</v>
      </c>
      <c r="R102" s="147" t="e">
        <f t="shared" ca="1" si="10"/>
        <v>#NAME?</v>
      </c>
      <c r="S102" s="147" t="e">
        <f t="shared" ca="1" si="11"/>
        <v>#NAME?</v>
      </c>
      <c r="T102" s="148" t="e">
        <f t="shared" ca="1" si="12"/>
        <v>#NAME?</v>
      </c>
      <c r="U102" s="148" t="e">
        <f t="shared" ca="1" si="13"/>
        <v>#NAME?</v>
      </c>
      <c r="V102" s="152" t="e">
        <f t="shared" ca="1" si="14"/>
        <v>#NAME?</v>
      </c>
      <c r="W102" s="151" t="e">
        <f ca="1">EOMONTH(W101,0)</f>
        <v>#NAME?</v>
      </c>
      <c r="X102" s="147" t="e">
        <f t="shared" ca="1" si="15"/>
        <v>#NAME?</v>
      </c>
      <c r="Y102" s="147" t="e">
        <f t="shared" ca="1" si="16"/>
        <v>#NAME?</v>
      </c>
      <c r="Z102" s="148" t="e">
        <f t="shared" ca="1" si="17"/>
        <v>#NAME?</v>
      </c>
      <c r="AA102" s="148" t="e">
        <f t="shared" ca="1" si="18"/>
        <v>#NAME?</v>
      </c>
      <c r="AB102" s="152" t="e">
        <f t="shared" ca="1" si="19"/>
        <v>#NAME?</v>
      </c>
      <c r="AC102" s="151" t="e">
        <f ca="1">EOMONTH(AC101,0)</f>
        <v>#NAME?</v>
      </c>
      <c r="AD102" s="156" t="e">
        <f ca="1">IF((SUM($F$99:$F$122,$L$99:$L$122,$R$99:$R$122,$X$99:$X$122,$AD103:$AD$123))&gt;95," ",1)</f>
        <v>#NAME?</v>
      </c>
      <c r="AE102" s="147" t="e">
        <f t="shared" ca="1" si="20"/>
        <v>#NAME?</v>
      </c>
      <c r="AF102" s="148" t="e">
        <f t="shared" ca="1" si="21"/>
        <v>#NAME?</v>
      </c>
      <c r="AG102" s="148" t="e">
        <f t="shared" ca="1" si="22"/>
        <v>#NAME?</v>
      </c>
      <c r="AH102" s="152" t="e">
        <f t="shared" ca="1" si="23"/>
        <v>#NAME?</v>
      </c>
    </row>
    <row r="103" spans="1:34" ht="15.9" customHeight="1" x14ac:dyDescent="0.3">
      <c r="A103" s="119" t="e">
        <f ca="1">[1]!wwsHide()</f>
        <v>#NAME?</v>
      </c>
      <c r="B103">
        <v>3</v>
      </c>
      <c r="C103">
        <v>15</v>
      </c>
      <c r="D103" s="9" t="s">
        <v>72</v>
      </c>
      <c r="E103" s="151" t="e">
        <f ca="1">DATE((E$97),($B103),($C103))</f>
        <v>#NAME?</v>
      </c>
      <c r="F103" s="147" t="e">
        <f t="shared" ca="1" si="1"/>
        <v>#NAME?</v>
      </c>
      <c r="G103" s="147" t="e">
        <f t="shared" ca="1" si="2"/>
        <v>#NAME?</v>
      </c>
      <c r="H103" s="148" t="e">
        <f t="shared" ca="1" si="3"/>
        <v>#NAME?</v>
      </c>
      <c r="I103" s="148" t="e">
        <f t="shared" ca="1" si="24"/>
        <v>#NAME?</v>
      </c>
      <c r="J103" s="152" t="e">
        <f t="shared" ca="1" si="4"/>
        <v>#NAME?</v>
      </c>
      <c r="K103" s="151" t="e">
        <f ca="1">DATE((K$97),($B103),($C103))</f>
        <v>#NAME?</v>
      </c>
      <c r="L103" s="147" t="e">
        <f t="shared" ca="1" si="5"/>
        <v>#NAME?</v>
      </c>
      <c r="M103" s="147" t="e">
        <f t="shared" ca="1" si="6"/>
        <v>#NAME?</v>
      </c>
      <c r="N103" s="148" t="e">
        <f t="shared" ca="1" si="7"/>
        <v>#NAME?</v>
      </c>
      <c r="O103" s="148" t="e">
        <f t="shared" ca="1" si="8"/>
        <v>#NAME?</v>
      </c>
      <c r="P103" s="152" t="e">
        <f t="shared" ca="1" si="9"/>
        <v>#NAME?</v>
      </c>
      <c r="Q103" s="151" t="e">
        <f ca="1">DATE((Q$97),($B103),($C103))</f>
        <v>#NAME?</v>
      </c>
      <c r="R103" s="147" t="e">
        <f t="shared" ca="1" si="10"/>
        <v>#NAME?</v>
      </c>
      <c r="S103" s="147" t="e">
        <f t="shared" ca="1" si="11"/>
        <v>#NAME?</v>
      </c>
      <c r="T103" s="148" t="e">
        <f t="shared" ca="1" si="12"/>
        <v>#NAME?</v>
      </c>
      <c r="U103" s="148" t="e">
        <f t="shared" ca="1" si="13"/>
        <v>#NAME?</v>
      </c>
      <c r="V103" s="152" t="e">
        <f t="shared" ca="1" si="14"/>
        <v>#NAME?</v>
      </c>
      <c r="W103" s="151" t="e">
        <f ca="1">DATE((W$97),($B103),($C103))</f>
        <v>#NAME?</v>
      </c>
      <c r="X103" s="147" t="e">
        <f t="shared" ca="1" si="15"/>
        <v>#NAME?</v>
      </c>
      <c r="Y103" s="147" t="e">
        <f t="shared" ca="1" si="16"/>
        <v>#NAME?</v>
      </c>
      <c r="Z103" s="148" t="e">
        <f t="shared" ca="1" si="17"/>
        <v>#NAME?</v>
      </c>
      <c r="AA103" s="148" t="e">
        <f t="shared" ca="1" si="18"/>
        <v>#NAME?</v>
      </c>
      <c r="AB103" s="152" t="e">
        <f t="shared" ca="1" si="19"/>
        <v>#NAME?</v>
      </c>
      <c r="AC103" s="151" t="e">
        <f ca="1">DATE((AC$97),($B103),($C103))</f>
        <v>#NAME?</v>
      </c>
      <c r="AD103" s="156" t="e">
        <f ca="1">IF((SUM($F$99:$F$122,$L$99:$L$122,$R$99:$R$122,$X$99:$X$122,$AD104:$AD$123))&gt;95," ",1)</f>
        <v>#NAME?</v>
      </c>
      <c r="AE103" s="147" t="e">
        <f t="shared" ca="1" si="20"/>
        <v>#NAME?</v>
      </c>
      <c r="AF103" s="148" t="e">
        <f t="shared" ca="1" si="21"/>
        <v>#NAME?</v>
      </c>
      <c r="AG103" s="148" t="e">
        <f t="shared" ca="1" si="22"/>
        <v>#NAME?</v>
      </c>
      <c r="AH103" s="152" t="e">
        <f t="shared" ca="1" si="23"/>
        <v>#NAME?</v>
      </c>
    </row>
    <row r="104" spans="1:34" ht="15.9" customHeight="1" x14ac:dyDescent="0.3">
      <c r="A104" s="119" t="e">
        <f ca="1">[1]!wwsHide()</f>
        <v>#NAME?</v>
      </c>
      <c r="B104">
        <v>3</v>
      </c>
      <c r="D104" s="9" t="s">
        <v>73</v>
      </c>
      <c r="E104" s="151" t="e">
        <f ca="1">EOMONTH(E103,0)</f>
        <v>#NAME?</v>
      </c>
      <c r="F104" s="147" t="e">
        <f t="shared" ca="1" si="1"/>
        <v>#NAME?</v>
      </c>
      <c r="G104" s="147" t="e">
        <f t="shared" ca="1" si="2"/>
        <v>#NAME?</v>
      </c>
      <c r="H104" s="148" t="e">
        <f t="shared" ca="1" si="3"/>
        <v>#NAME?</v>
      </c>
      <c r="I104" s="148" t="e">
        <f t="shared" ca="1" si="24"/>
        <v>#NAME?</v>
      </c>
      <c r="J104" s="152" t="e">
        <f t="shared" ca="1" si="4"/>
        <v>#NAME?</v>
      </c>
      <c r="K104" s="151" t="e">
        <f ca="1">EOMONTH(K103,0)</f>
        <v>#NAME?</v>
      </c>
      <c r="L104" s="147" t="e">
        <f t="shared" ca="1" si="5"/>
        <v>#NAME?</v>
      </c>
      <c r="M104" s="147" t="e">
        <f t="shared" ca="1" si="6"/>
        <v>#NAME?</v>
      </c>
      <c r="N104" s="148" t="e">
        <f t="shared" ca="1" si="7"/>
        <v>#NAME?</v>
      </c>
      <c r="O104" s="148" t="e">
        <f t="shared" ca="1" si="8"/>
        <v>#NAME?</v>
      </c>
      <c r="P104" s="152" t="e">
        <f t="shared" ca="1" si="9"/>
        <v>#NAME?</v>
      </c>
      <c r="Q104" s="151" t="e">
        <f ca="1">EOMONTH(Q103,0)</f>
        <v>#NAME?</v>
      </c>
      <c r="R104" s="147" t="e">
        <f t="shared" ca="1" si="10"/>
        <v>#NAME?</v>
      </c>
      <c r="S104" s="147" t="e">
        <f t="shared" ca="1" si="11"/>
        <v>#NAME?</v>
      </c>
      <c r="T104" s="148" t="e">
        <f t="shared" ca="1" si="12"/>
        <v>#NAME?</v>
      </c>
      <c r="U104" s="148" t="e">
        <f t="shared" ca="1" si="13"/>
        <v>#NAME?</v>
      </c>
      <c r="V104" s="152" t="e">
        <f t="shared" ca="1" si="14"/>
        <v>#NAME?</v>
      </c>
      <c r="W104" s="151" t="e">
        <f ca="1">EOMONTH(W103,0)</f>
        <v>#NAME?</v>
      </c>
      <c r="X104" s="147" t="e">
        <f t="shared" ca="1" si="15"/>
        <v>#NAME?</v>
      </c>
      <c r="Y104" s="147" t="e">
        <f t="shared" ca="1" si="16"/>
        <v>#NAME?</v>
      </c>
      <c r="Z104" s="148" t="e">
        <f t="shared" ca="1" si="17"/>
        <v>#NAME?</v>
      </c>
      <c r="AA104" s="148" t="e">
        <f t="shared" ca="1" si="18"/>
        <v>#NAME?</v>
      </c>
      <c r="AB104" s="152" t="e">
        <f t="shared" ca="1" si="19"/>
        <v>#NAME?</v>
      </c>
      <c r="AC104" s="151" t="e">
        <f ca="1">EOMONTH(AC103,0)</f>
        <v>#NAME?</v>
      </c>
      <c r="AD104" s="156" t="e">
        <f ca="1">IF((SUM($F$99:$F$122,$L$99:$L$122,$R$99:$R$122,$X$99:$X$122,$AD105:$AD$123))&gt;95," ",1)</f>
        <v>#NAME?</v>
      </c>
      <c r="AE104" s="147" t="e">
        <f t="shared" ca="1" si="20"/>
        <v>#NAME?</v>
      </c>
      <c r="AF104" s="148" t="e">
        <f t="shared" ca="1" si="21"/>
        <v>#NAME?</v>
      </c>
      <c r="AG104" s="148" t="e">
        <f t="shared" ca="1" si="22"/>
        <v>#NAME?</v>
      </c>
      <c r="AH104" s="152" t="e">
        <f t="shared" ca="1" si="23"/>
        <v>#NAME?</v>
      </c>
    </row>
    <row r="105" spans="1:34" ht="15.9" customHeight="1" x14ac:dyDescent="0.3">
      <c r="A105" s="119" t="e">
        <f ca="1">[1]!wwsHide()</f>
        <v>#NAME?</v>
      </c>
      <c r="B105">
        <v>4</v>
      </c>
      <c r="C105">
        <v>15</v>
      </c>
      <c r="D105" s="9" t="s">
        <v>74</v>
      </c>
      <c r="E105" s="151" t="e">
        <f ca="1">DATE((E$97),($B105),($C105))</f>
        <v>#NAME?</v>
      </c>
      <c r="F105" s="147" t="e">
        <f t="shared" ca="1" si="1"/>
        <v>#NAME?</v>
      </c>
      <c r="G105" s="147" t="e">
        <f t="shared" ca="1" si="2"/>
        <v>#NAME?</v>
      </c>
      <c r="H105" s="148" t="e">
        <f t="shared" ca="1" si="3"/>
        <v>#NAME?</v>
      </c>
      <c r="I105" s="148" t="e">
        <f t="shared" ca="1" si="24"/>
        <v>#NAME?</v>
      </c>
      <c r="J105" s="152" t="e">
        <f t="shared" ca="1" si="4"/>
        <v>#NAME?</v>
      </c>
      <c r="K105" s="151" t="e">
        <f ca="1">DATE((K$97),($B105),($C105))</f>
        <v>#NAME?</v>
      </c>
      <c r="L105" s="147" t="e">
        <f t="shared" ca="1" si="5"/>
        <v>#NAME?</v>
      </c>
      <c r="M105" s="147" t="e">
        <f t="shared" ca="1" si="6"/>
        <v>#NAME?</v>
      </c>
      <c r="N105" s="148" t="e">
        <f t="shared" ca="1" si="7"/>
        <v>#NAME?</v>
      </c>
      <c r="O105" s="148" t="e">
        <f t="shared" ca="1" si="8"/>
        <v>#NAME?</v>
      </c>
      <c r="P105" s="152" t="e">
        <f t="shared" ca="1" si="9"/>
        <v>#NAME?</v>
      </c>
      <c r="Q105" s="151" t="e">
        <f ca="1">DATE((Q$97),($B105),($C105))</f>
        <v>#NAME?</v>
      </c>
      <c r="R105" s="147" t="e">
        <f t="shared" ca="1" si="10"/>
        <v>#NAME?</v>
      </c>
      <c r="S105" s="147" t="e">
        <f t="shared" ca="1" si="11"/>
        <v>#NAME?</v>
      </c>
      <c r="T105" s="148" t="e">
        <f t="shared" ca="1" si="12"/>
        <v>#NAME?</v>
      </c>
      <c r="U105" s="148" t="e">
        <f t="shared" ca="1" si="13"/>
        <v>#NAME?</v>
      </c>
      <c r="V105" s="152" t="e">
        <f t="shared" ca="1" si="14"/>
        <v>#NAME?</v>
      </c>
      <c r="W105" s="151" t="e">
        <f ca="1">DATE((W$97),($B105),($C105))</f>
        <v>#NAME?</v>
      </c>
      <c r="X105" s="147" t="e">
        <f t="shared" ca="1" si="15"/>
        <v>#NAME?</v>
      </c>
      <c r="Y105" s="147" t="e">
        <f t="shared" ca="1" si="16"/>
        <v>#NAME?</v>
      </c>
      <c r="Z105" s="148" t="e">
        <f t="shared" ca="1" si="17"/>
        <v>#NAME?</v>
      </c>
      <c r="AA105" s="148" t="e">
        <f t="shared" ca="1" si="18"/>
        <v>#NAME?</v>
      </c>
      <c r="AB105" s="152" t="e">
        <f t="shared" ca="1" si="19"/>
        <v>#NAME?</v>
      </c>
      <c r="AC105" s="151" t="e">
        <f ca="1">DATE((AC$97),($B105),($C105))</f>
        <v>#NAME?</v>
      </c>
      <c r="AD105" s="156" t="e">
        <f ca="1">IF((SUM($F$99:$F$122,$L$99:$L$122,$R$99:$R$122,$X$99:$X$122,$AD106:$AD$123))&gt;95," ",1)</f>
        <v>#NAME?</v>
      </c>
      <c r="AE105" s="147" t="e">
        <f t="shared" ca="1" si="20"/>
        <v>#NAME?</v>
      </c>
      <c r="AF105" s="148" t="e">
        <f t="shared" ca="1" si="21"/>
        <v>#NAME?</v>
      </c>
      <c r="AG105" s="148" t="e">
        <f t="shared" ca="1" si="22"/>
        <v>#NAME?</v>
      </c>
      <c r="AH105" s="152" t="e">
        <f t="shared" ca="1" si="23"/>
        <v>#NAME?</v>
      </c>
    </row>
    <row r="106" spans="1:34" ht="15.9" customHeight="1" x14ac:dyDescent="0.3">
      <c r="A106" s="119" t="e">
        <f ca="1">[1]!wwsHide()</f>
        <v>#NAME?</v>
      </c>
      <c r="B106">
        <v>4</v>
      </c>
      <c r="D106" s="9" t="s">
        <v>75</v>
      </c>
      <c r="E106" s="151" t="e">
        <f ca="1">EOMONTH(E105,0)</f>
        <v>#NAME?</v>
      </c>
      <c r="F106" s="147" t="e">
        <f t="shared" ca="1" si="1"/>
        <v>#NAME?</v>
      </c>
      <c r="G106" s="147" t="e">
        <f t="shared" ca="1" si="2"/>
        <v>#NAME?</v>
      </c>
      <c r="H106" s="148" t="e">
        <f t="shared" ca="1" si="3"/>
        <v>#NAME?</v>
      </c>
      <c r="I106" s="148" t="e">
        <f t="shared" ca="1" si="24"/>
        <v>#NAME?</v>
      </c>
      <c r="J106" s="152" t="e">
        <f t="shared" ca="1" si="4"/>
        <v>#NAME?</v>
      </c>
      <c r="K106" s="151" t="e">
        <f ca="1">EOMONTH(K105,0)</f>
        <v>#NAME?</v>
      </c>
      <c r="L106" s="147" t="e">
        <f t="shared" ca="1" si="5"/>
        <v>#NAME?</v>
      </c>
      <c r="M106" s="147" t="e">
        <f t="shared" ca="1" si="6"/>
        <v>#NAME?</v>
      </c>
      <c r="N106" s="148" t="e">
        <f t="shared" ca="1" si="7"/>
        <v>#NAME?</v>
      </c>
      <c r="O106" s="148" t="e">
        <f t="shared" ca="1" si="8"/>
        <v>#NAME?</v>
      </c>
      <c r="P106" s="152" t="e">
        <f t="shared" ca="1" si="9"/>
        <v>#NAME?</v>
      </c>
      <c r="Q106" s="151" t="e">
        <f ca="1">EOMONTH(Q105,0)</f>
        <v>#NAME?</v>
      </c>
      <c r="R106" s="147" t="e">
        <f t="shared" ca="1" si="10"/>
        <v>#NAME?</v>
      </c>
      <c r="S106" s="147" t="e">
        <f t="shared" ca="1" si="11"/>
        <v>#NAME?</v>
      </c>
      <c r="T106" s="148" t="e">
        <f t="shared" ca="1" si="12"/>
        <v>#NAME?</v>
      </c>
      <c r="U106" s="148" t="e">
        <f t="shared" ca="1" si="13"/>
        <v>#NAME?</v>
      </c>
      <c r="V106" s="152" t="e">
        <f t="shared" ca="1" si="14"/>
        <v>#NAME?</v>
      </c>
      <c r="W106" s="151" t="e">
        <f ca="1">EOMONTH(W105,0)</f>
        <v>#NAME?</v>
      </c>
      <c r="X106" s="147" t="e">
        <f t="shared" ca="1" si="15"/>
        <v>#NAME?</v>
      </c>
      <c r="Y106" s="147" t="e">
        <f t="shared" ca="1" si="16"/>
        <v>#NAME?</v>
      </c>
      <c r="Z106" s="148" t="e">
        <f t="shared" ca="1" si="17"/>
        <v>#NAME?</v>
      </c>
      <c r="AA106" s="148" t="e">
        <f t="shared" ca="1" si="18"/>
        <v>#NAME?</v>
      </c>
      <c r="AB106" s="152" t="e">
        <f t="shared" ca="1" si="19"/>
        <v>#NAME?</v>
      </c>
      <c r="AC106" s="151" t="e">
        <f ca="1">EOMONTH(AC105,0)</f>
        <v>#NAME?</v>
      </c>
      <c r="AD106" s="156" t="e">
        <f ca="1">IF((SUM($F$99:$F$122,$L$99:$L$122,$R$99:$R$122,$X$99:$X$122,$AD107:$AD$123))&gt;95," ",1)</f>
        <v>#NAME?</v>
      </c>
      <c r="AE106" s="147" t="e">
        <f t="shared" ca="1" si="20"/>
        <v>#NAME?</v>
      </c>
      <c r="AF106" s="148" t="e">
        <f t="shared" ca="1" si="21"/>
        <v>#NAME?</v>
      </c>
      <c r="AG106" s="148" t="e">
        <f t="shared" ca="1" si="22"/>
        <v>#NAME?</v>
      </c>
      <c r="AH106" s="152" t="e">
        <f t="shared" ca="1" si="23"/>
        <v>#NAME?</v>
      </c>
    </row>
    <row r="107" spans="1:34" ht="15.9" customHeight="1" x14ac:dyDescent="0.3">
      <c r="A107" s="119" t="e">
        <f ca="1">[1]!wwsHide()</f>
        <v>#NAME?</v>
      </c>
      <c r="B107">
        <v>5</v>
      </c>
      <c r="C107">
        <v>15</v>
      </c>
      <c r="D107" s="9" t="s">
        <v>76</v>
      </c>
      <c r="E107" s="151" t="e">
        <f ca="1">DATE((E$97),($B107),($C107))</f>
        <v>#NAME?</v>
      </c>
      <c r="F107" s="147" t="e">
        <f t="shared" ca="1" si="1"/>
        <v>#NAME?</v>
      </c>
      <c r="G107" s="147" t="e">
        <f t="shared" ca="1" si="2"/>
        <v>#NAME?</v>
      </c>
      <c r="H107" s="148" t="e">
        <f t="shared" ca="1" si="3"/>
        <v>#NAME?</v>
      </c>
      <c r="I107" s="148" t="e">
        <f t="shared" ca="1" si="24"/>
        <v>#NAME?</v>
      </c>
      <c r="J107" s="152" t="e">
        <f t="shared" ca="1" si="4"/>
        <v>#NAME?</v>
      </c>
      <c r="K107" s="151" t="e">
        <f ca="1">DATE((K$97),($B107),($C107))</f>
        <v>#NAME?</v>
      </c>
      <c r="L107" s="147" t="e">
        <f t="shared" ca="1" si="5"/>
        <v>#NAME?</v>
      </c>
      <c r="M107" s="147" t="e">
        <f t="shared" ca="1" si="6"/>
        <v>#NAME?</v>
      </c>
      <c r="N107" s="148" t="e">
        <f t="shared" ca="1" si="7"/>
        <v>#NAME?</v>
      </c>
      <c r="O107" s="148" t="e">
        <f t="shared" ca="1" si="8"/>
        <v>#NAME?</v>
      </c>
      <c r="P107" s="152" t="e">
        <f t="shared" ca="1" si="9"/>
        <v>#NAME?</v>
      </c>
      <c r="Q107" s="151" t="e">
        <f ca="1">DATE((Q$97),($B107),($C107))</f>
        <v>#NAME?</v>
      </c>
      <c r="R107" s="147" t="e">
        <f t="shared" ca="1" si="10"/>
        <v>#NAME?</v>
      </c>
      <c r="S107" s="147" t="e">
        <f t="shared" ca="1" si="11"/>
        <v>#NAME?</v>
      </c>
      <c r="T107" s="148" t="e">
        <f t="shared" ca="1" si="12"/>
        <v>#NAME?</v>
      </c>
      <c r="U107" s="148" t="e">
        <f t="shared" ca="1" si="13"/>
        <v>#NAME?</v>
      </c>
      <c r="V107" s="152" t="e">
        <f t="shared" ca="1" si="14"/>
        <v>#NAME?</v>
      </c>
      <c r="W107" s="151" t="e">
        <f ca="1">DATE((W$97),($B107),($C107))</f>
        <v>#NAME?</v>
      </c>
      <c r="X107" s="147" t="e">
        <f t="shared" ca="1" si="15"/>
        <v>#NAME?</v>
      </c>
      <c r="Y107" s="147" t="e">
        <f t="shared" ca="1" si="16"/>
        <v>#NAME?</v>
      </c>
      <c r="Z107" s="148" t="e">
        <f t="shared" ca="1" si="17"/>
        <v>#NAME?</v>
      </c>
      <c r="AA107" s="148" t="e">
        <f t="shared" ca="1" si="18"/>
        <v>#NAME?</v>
      </c>
      <c r="AB107" s="152" t="e">
        <f t="shared" ca="1" si="19"/>
        <v>#NAME?</v>
      </c>
      <c r="AC107" s="151" t="e">
        <f ca="1">DATE((AC$97),($B107),($C107))</f>
        <v>#NAME?</v>
      </c>
      <c r="AD107" s="156" t="e">
        <f ca="1">IF((SUM($F$99:$F$122,$L$99:$L$122,$R$99:$R$122,$X$99:$X$122,$AD108:$AD$123))&gt;95," ",1)</f>
        <v>#NAME?</v>
      </c>
      <c r="AE107" s="147" t="e">
        <f t="shared" ca="1" si="20"/>
        <v>#NAME?</v>
      </c>
      <c r="AF107" s="148" t="e">
        <f t="shared" ca="1" si="21"/>
        <v>#NAME?</v>
      </c>
      <c r="AG107" s="148" t="e">
        <f t="shared" ca="1" si="22"/>
        <v>#NAME?</v>
      </c>
      <c r="AH107" s="152" t="e">
        <f t="shared" ca="1" si="23"/>
        <v>#NAME?</v>
      </c>
    </row>
    <row r="108" spans="1:34" ht="15.9" customHeight="1" x14ac:dyDescent="0.3">
      <c r="A108" s="119" t="e">
        <f ca="1">[1]!wwsHide()</f>
        <v>#NAME?</v>
      </c>
      <c r="B108">
        <v>5</v>
      </c>
      <c r="D108" s="9" t="s">
        <v>77</v>
      </c>
      <c r="E108" s="151" t="e">
        <f ca="1">EOMONTH(E107,0)</f>
        <v>#NAME?</v>
      </c>
      <c r="F108" s="147" t="e">
        <f t="shared" ca="1" si="1"/>
        <v>#NAME?</v>
      </c>
      <c r="G108" s="147" t="e">
        <f t="shared" ca="1" si="2"/>
        <v>#NAME?</v>
      </c>
      <c r="H108" s="148" t="e">
        <f t="shared" ca="1" si="3"/>
        <v>#NAME?</v>
      </c>
      <c r="I108" s="148" t="e">
        <f t="shared" ca="1" si="24"/>
        <v>#NAME?</v>
      </c>
      <c r="J108" s="152" t="e">
        <f t="shared" ca="1" si="4"/>
        <v>#NAME?</v>
      </c>
      <c r="K108" s="151" t="e">
        <f ca="1">EOMONTH(K107,0)</f>
        <v>#NAME?</v>
      </c>
      <c r="L108" s="147" t="e">
        <f t="shared" ca="1" si="5"/>
        <v>#NAME?</v>
      </c>
      <c r="M108" s="147" t="e">
        <f t="shared" ca="1" si="6"/>
        <v>#NAME?</v>
      </c>
      <c r="N108" s="148" t="e">
        <f t="shared" ca="1" si="7"/>
        <v>#NAME?</v>
      </c>
      <c r="O108" s="148" t="e">
        <f t="shared" ca="1" si="8"/>
        <v>#NAME?</v>
      </c>
      <c r="P108" s="152" t="e">
        <f t="shared" ca="1" si="9"/>
        <v>#NAME?</v>
      </c>
      <c r="Q108" s="151" t="e">
        <f ca="1">EOMONTH(Q107,0)</f>
        <v>#NAME?</v>
      </c>
      <c r="R108" s="147" t="e">
        <f t="shared" ca="1" si="10"/>
        <v>#NAME?</v>
      </c>
      <c r="S108" s="147" t="e">
        <f t="shared" ca="1" si="11"/>
        <v>#NAME?</v>
      </c>
      <c r="T108" s="148" t="e">
        <f t="shared" ca="1" si="12"/>
        <v>#NAME?</v>
      </c>
      <c r="U108" s="148" t="e">
        <f t="shared" ca="1" si="13"/>
        <v>#NAME?</v>
      </c>
      <c r="V108" s="152" t="e">
        <f t="shared" ca="1" si="14"/>
        <v>#NAME?</v>
      </c>
      <c r="W108" s="151" t="e">
        <f ca="1">EOMONTH(W107,0)</f>
        <v>#NAME?</v>
      </c>
      <c r="X108" s="147" t="e">
        <f t="shared" ca="1" si="15"/>
        <v>#NAME?</v>
      </c>
      <c r="Y108" s="147" t="e">
        <f t="shared" ca="1" si="16"/>
        <v>#NAME?</v>
      </c>
      <c r="Z108" s="148" t="e">
        <f t="shared" ca="1" si="17"/>
        <v>#NAME?</v>
      </c>
      <c r="AA108" s="148" t="e">
        <f t="shared" ca="1" si="18"/>
        <v>#NAME?</v>
      </c>
      <c r="AB108" s="152" t="e">
        <f t="shared" ca="1" si="19"/>
        <v>#NAME?</v>
      </c>
      <c r="AC108" s="151" t="e">
        <f ca="1">EOMONTH(AC107,0)</f>
        <v>#NAME?</v>
      </c>
      <c r="AD108" s="156" t="e">
        <f ca="1">IF((SUM($F$99:$F$122,$L$99:$L$122,$R$99:$R$122,$X$99:$X$122,$AD109:$AD$123))&gt;95," ",1)</f>
        <v>#NAME?</v>
      </c>
      <c r="AE108" s="147" t="e">
        <f t="shared" ca="1" si="20"/>
        <v>#NAME?</v>
      </c>
      <c r="AF108" s="148" t="e">
        <f t="shared" ca="1" si="21"/>
        <v>#NAME?</v>
      </c>
      <c r="AG108" s="148" t="e">
        <f t="shared" ca="1" si="22"/>
        <v>#NAME?</v>
      </c>
      <c r="AH108" s="152" t="e">
        <f t="shared" ca="1" si="23"/>
        <v>#NAME?</v>
      </c>
    </row>
    <row r="109" spans="1:34" ht="15.9" customHeight="1" x14ac:dyDescent="0.3">
      <c r="A109" s="119" t="e">
        <f ca="1">[1]!wwsHide()</f>
        <v>#NAME?</v>
      </c>
      <c r="B109">
        <v>6</v>
      </c>
      <c r="C109">
        <v>15</v>
      </c>
      <c r="D109" s="9" t="s">
        <v>78</v>
      </c>
      <c r="E109" s="151" t="e">
        <f ca="1">DATE((E$97),($B109),($C109))</f>
        <v>#NAME?</v>
      </c>
      <c r="F109" s="147" t="e">
        <f t="shared" ca="1" si="1"/>
        <v>#NAME?</v>
      </c>
      <c r="G109" s="147" t="e">
        <f t="shared" ca="1" si="2"/>
        <v>#NAME?</v>
      </c>
      <c r="H109" s="148" t="e">
        <f t="shared" ca="1" si="3"/>
        <v>#NAME?</v>
      </c>
      <c r="I109" s="148" t="e">
        <f t="shared" ca="1" si="24"/>
        <v>#NAME?</v>
      </c>
      <c r="J109" s="152" t="e">
        <f t="shared" ca="1" si="4"/>
        <v>#NAME?</v>
      </c>
      <c r="K109" s="151" t="e">
        <f ca="1">DATE((K$97),($B109),($C109))</f>
        <v>#NAME?</v>
      </c>
      <c r="L109" s="147" t="e">
        <f t="shared" ca="1" si="5"/>
        <v>#NAME?</v>
      </c>
      <c r="M109" s="147" t="e">
        <f t="shared" ca="1" si="6"/>
        <v>#NAME?</v>
      </c>
      <c r="N109" s="148" t="e">
        <f t="shared" ca="1" si="7"/>
        <v>#NAME?</v>
      </c>
      <c r="O109" s="148" t="e">
        <f t="shared" ca="1" si="8"/>
        <v>#NAME?</v>
      </c>
      <c r="P109" s="152" t="e">
        <f t="shared" ca="1" si="9"/>
        <v>#NAME?</v>
      </c>
      <c r="Q109" s="151" t="e">
        <f ca="1">DATE((Q$97),($B109),($C109))</f>
        <v>#NAME?</v>
      </c>
      <c r="R109" s="147" t="e">
        <f t="shared" ca="1" si="10"/>
        <v>#NAME?</v>
      </c>
      <c r="S109" s="147" t="e">
        <f t="shared" ca="1" si="11"/>
        <v>#NAME?</v>
      </c>
      <c r="T109" s="148" t="e">
        <f t="shared" ca="1" si="12"/>
        <v>#NAME?</v>
      </c>
      <c r="U109" s="148" t="e">
        <f t="shared" ca="1" si="13"/>
        <v>#NAME?</v>
      </c>
      <c r="V109" s="152" t="e">
        <f t="shared" ca="1" si="14"/>
        <v>#NAME?</v>
      </c>
      <c r="W109" s="151" t="e">
        <f ca="1">DATE((W$97),($B109),($C109))</f>
        <v>#NAME?</v>
      </c>
      <c r="X109" s="147" t="e">
        <f t="shared" ca="1" si="15"/>
        <v>#NAME?</v>
      </c>
      <c r="Y109" s="147" t="e">
        <f t="shared" ca="1" si="16"/>
        <v>#NAME?</v>
      </c>
      <c r="Z109" s="148" t="e">
        <f t="shared" ca="1" si="17"/>
        <v>#NAME?</v>
      </c>
      <c r="AA109" s="148" t="e">
        <f t="shared" ca="1" si="18"/>
        <v>#NAME?</v>
      </c>
      <c r="AB109" s="152" t="e">
        <f t="shared" ca="1" si="19"/>
        <v>#NAME?</v>
      </c>
      <c r="AC109" s="151" t="e">
        <f ca="1">DATE((AC$97),($B109),($C109))</f>
        <v>#NAME?</v>
      </c>
      <c r="AD109" s="156" t="e">
        <f ca="1">IF((SUM($F$99:$F$122,$L$99:$L$122,$R$99:$R$122,$X$99:$X$122,$AD110:$AD$123))&gt;95," ",1)</f>
        <v>#NAME?</v>
      </c>
      <c r="AE109" s="147" t="e">
        <f t="shared" ca="1" si="20"/>
        <v>#NAME?</v>
      </c>
      <c r="AF109" s="148" t="e">
        <f t="shared" ca="1" si="21"/>
        <v>#NAME?</v>
      </c>
      <c r="AG109" s="148" t="e">
        <f t="shared" ca="1" si="22"/>
        <v>#NAME?</v>
      </c>
      <c r="AH109" s="152" t="e">
        <f t="shared" ca="1" si="23"/>
        <v>#NAME?</v>
      </c>
    </row>
    <row r="110" spans="1:34" ht="15.9" customHeight="1" x14ac:dyDescent="0.3">
      <c r="A110" s="119" t="e">
        <f ca="1">[1]!wwsHide()</f>
        <v>#NAME?</v>
      </c>
      <c r="B110">
        <v>6</v>
      </c>
      <c r="D110" s="9" t="s">
        <v>79</v>
      </c>
      <c r="E110" s="151" t="e">
        <f ca="1">EOMONTH(E109,0)</f>
        <v>#NAME?</v>
      </c>
      <c r="F110" s="147" t="e">
        <f t="shared" ca="1" si="1"/>
        <v>#NAME?</v>
      </c>
      <c r="G110" s="147" t="e">
        <f t="shared" ca="1" si="2"/>
        <v>#NAME?</v>
      </c>
      <c r="H110" s="148" t="e">
        <f t="shared" ca="1" si="3"/>
        <v>#NAME?</v>
      </c>
      <c r="I110" s="148" t="e">
        <f t="shared" ca="1" si="24"/>
        <v>#NAME?</v>
      </c>
      <c r="J110" s="152" t="e">
        <f t="shared" ca="1" si="4"/>
        <v>#NAME?</v>
      </c>
      <c r="K110" s="151" t="e">
        <f ca="1">EOMONTH(K109,0)</f>
        <v>#NAME?</v>
      </c>
      <c r="L110" s="147" t="e">
        <f t="shared" ca="1" si="5"/>
        <v>#NAME?</v>
      </c>
      <c r="M110" s="147" t="e">
        <f t="shared" ca="1" si="6"/>
        <v>#NAME?</v>
      </c>
      <c r="N110" s="148" t="e">
        <f t="shared" ca="1" si="7"/>
        <v>#NAME?</v>
      </c>
      <c r="O110" s="148" t="e">
        <f t="shared" ca="1" si="8"/>
        <v>#NAME?</v>
      </c>
      <c r="P110" s="152" t="e">
        <f t="shared" ca="1" si="9"/>
        <v>#NAME?</v>
      </c>
      <c r="Q110" s="151" t="e">
        <f ca="1">EOMONTH(Q109,0)</f>
        <v>#NAME?</v>
      </c>
      <c r="R110" s="147" t="e">
        <f t="shared" ca="1" si="10"/>
        <v>#NAME?</v>
      </c>
      <c r="S110" s="147" t="e">
        <f t="shared" ca="1" si="11"/>
        <v>#NAME?</v>
      </c>
      <c r="T110" s="148" t="e">
        <f t="shared" ca="1" si="12"/>
        <v>#NAME?</v>
      </c>
      <c r="U110" s="148" t="e">
        <f t="shared" ca="1" si="13"/>
        <v>#NAME?</v>
      </c>
      <c r="V110" s="152" t="e">
        <f t="shared" ca="1" si="14"/>
        <v>#NAME?</v>
      </c>
      <c r="W110" s="151" t="e">
        <f ca="1">EOMONTH(W109,0)</f>
        <v>#NAME?</v>
      </c>
      <c r="X110" s="147" t="e">
        <f t="shared" ca="1" si="15"/>
        <v>#NAME?</v>
      </c>
      <c r="Y110" s="147" t="e">
        <f t="shared" ca="1" si="16"/>
        <v>#NAME?</v>
      </c>
      <c r="Z110" s="148" t="e">
        <f t="shared" ca="1" si="17"/>
        <v>#NAME?</v>
      </c>
      <c r="AA110" s="148" t="e">
        <f t="shared" ca="1" si="18"/>
        <v>#NAME?</v>
      </c>
      <c r="AB110" s="152" t="e">
        <f t="shared" ca="1" si="19"/>
        <v>#NAME?</v>
      </c>
      <c r="AC110" s="151" t="e">
        <f ca="1">EOMONTH(AC109,0)</f>
        <v>#NAME?</v>
      </c>
      <c r="AD110" s="156" t="e">
        <f ca="1">IF((SUM($F$99:$F$122,$L$99:$L$122,$R$99:$R$122,$X$99:$X$122,$AD111:$AD$123))&gt;95," ",1)</f>
        <v>#NAME?</v>
      </c>
      <c r="AE110" s="147" t="e">
        <f t="shared" ca="1" si="20"/>
        <v>#NAME?</v>
      </c>
      <c r="AF110" s="148" t="e">
        <f t="shared" ca="1" si="21"/>
        <v>#NAME?</v>
      </c>
      <c r="AG110" s="148" t="e">
        <f t="shared" ca="1" si="22"/>
        <v>#NAME?</v>
      </c>
      <c r="AH110" s="152" t="e">
        <f t="shared" ca="1" si="23"/>
        <v>#NAME?</v>
      </c>
    </row>
    <row r="111" spans="1:34" ht="15.9" customHeight="1" x14ac:dyDescent="0.3">
      <c r="A111" s="119" t="e">
        <f ca="1">[1]!wwsHide()</f>
        <v>#NAME?</v>
      </c>
      <c r="B111">
        <v>7</v>
      </c>
      <c r="C111">
        <v>15</v>
      </c>
      <c r="D111" s="9" t="s">
        <v>80</v>
      </c>
      <c r="E111" s="151" t="e">
        <f ca="1">DATE((E$97),($B111),($C111))</f>
        <v>#NAME?</v>
      </c>
      <c r="F111" s="147" t="e">
        <f t="shared" ca="1" si="1"/>
        <v>#NAME?</v>
      </c>
      <c r="G111" s="147" t="e">
        <f t="shared" ca="1" si="2"/>
        <v>#NAME?</v>
      </c>
      <c r="H111" s="148" t="e">
        <f t="shared" ca="1" si="3"/>
        <v>#NAME?</v>
      </c>
      <c r="I111" s="148" t="e">
        <f t="shared" ca="1" si="24"/>
        <v>#NAME?</v>
      </c>
      <c r="J111" s="152" t="e">
        <f t="shared" ca="1" si="4"/>
        <v>#NAME?</v>
      </c>
      <c r="K111" s="151" t="e">
        <f ca="1">DATE((K$97),($B111),($C111))</f>
        <v>#NAME?</v>
      </c>
      <c r="L111" s="147" t="e">
        <f t="shared" ca="1" si="5"/>
        <v>#NAME?</v>
      </c>
      <c r="M111" s="147" t="e">
        <f t="shared" ca="1" si="6"/>
        <v>#NAME?</v>
      </c>
      <c r="N111" s="148" t="e">
        <f t="shared" ca="1" si="7"/>
        <v>#NAME?</v>
      </c>
      <c r="O111" s="148" t="e">
        <f t="shared" ca="1" si="8"/>
        <v>#NAME?</v>
      </c>
      <c r="P111" s="152" t="e">
        <f t="shared" ca="1" si="9"/>
        <v>#NAME?</v>
      </c>
      <c r="Q111" s="151" t="e">
        <f ca="1">DATE((Q$97),($B111),($C111))</f>
        <v>#NAME?</v>
      </c>
      <c r="R111" s="147" t="e">
        <f t="shared" ca="1" si="10"/>
        <v>#NAME?</v>
      </c>
      <c r="S111" s="147" t="e">
        <f t="shared" ca="1" si="11"/>
        <v>#NAME?</v>
      </c>
      <c r="T111" s="148" t="e">
        <f t="shared" ca="1" si="12"/>
        <v>#NAME?</v>
      </c>
      <c r="U111" s="148" t="e">
        <f t="shared" ca="1" si="13"/>
        <v>#NAME?</v>
      </c>
      <c r="V111" s="152" t="e">
        <f t="shared" ca="1" si="14"/>
        <v>#NAME?</v>
      </c>
      <c r="W111" s="151" t="e">
        <f ca="1">DATE((W$97),($B111),($C111))</f>
        <v>#NAME?</v>
      </c>
      <c r="X111" s="147" t="e">
        <f t="shared" ca="1" si="15"/>
        <v>#NAME?</v>
      </c>
      <c r="Y111" s="147" t="e">
        <f t="shared" ca="1" si="16"/>
        <v>#NAME?</v>
      </c>
      <c r="Z111" s="148" t="e">
        <f t="shared" ca="1" si="17"/>
        <v>#NAME?</v>
      </c>
      <c r="AA111" s="148" t="e">
        <f t="shared" ca="1" si="18"/>
        <v>#NAME?</v>
      </c>
      <c r="AB111" s="152" t="e">
        <f t="shared" ca="1" si="19"/>
        <v>#NAME?</v>
      </c>
      <c r="AC111" s="151" t="e">
        <f ca="1">DATE((AC$97),($B111),($C111))</f>
        <v>#NAME?</v>
      </c>
      <c r="AD111" s="156" t="e">
        <f ca="1">IF((SUM($F$99:$F$122,$L$99:$L$122,$R$99:$R$122,$X$99:$X$122,$AD112:$AD$123))&gt;95," ",1)</f>
        <v>#NAME?</v>
      </c>
      <c r="AE111" s="147" t="e">
        <f t="shared" ca="1" si="20"/>
        <v>#NAME?</v>
      </c>
      <c r="AF111" s="148" t="e">
        <f t="shared" ca="1" si="21"/>
        <v>#NAME?</v>
      </c>
      <c r="AG111" s="148" t="e">
        <f t="shared" ca="1" si="22"/>
        <v>#NAME?</v>
      </c>
      <c r="AH111" s="152" t="e">
        <f t="shared" ca="1" si="23"/>
        <v>#NAME?</v>
      </c>
    </row>
    <row r="112" spans="1:34" ht="15.9" customHeight="1" x14ac:dyDescent="0.3">
      <c r="A112" s="119" t="e">
        <f ca="1">[1]!wwsHide()</f>
        <v>#NAME?</v>
      </c>
      <c r="B112">
        <v>7</v>
      </c>
      <c r="D112" s="9" t="s">
        <v>81</v>
      </c>
      <c r="E112" s="151" t="e">
        <f ca="1">EOMONTH(E111,0)</f>
        <v>#NAME?</v>
      </c>
      <c r="F112" s="147" t="e">
        <f t="shared" ca="1" si="1"/>
        <v>#NAME?</v>
      </c>
      <c r="G112" s="147" t="e">
        <f t="shared" ca="1" si="2"/>
        <v>#NAME?</v>
      </c>
      <c r="H112" s="148" t="e">
        <f t="shared" ca="1" si="3"/>
        <v>#NAME?</v>
      </c>
      <c r="I112" s="148" t="e">
        <f t="shared" ca="1" si="24"/>
        <v>#NAME?</v>
      </c>
      <c r="J112" s="152" t="e">
        <f t="shared" ca="1" si="4"/>
        <v>#NAME?</v>
      </c>
      <c r="K112" s="151" t="e">
        <f ca="1">EOMONTH(K111,0)</f>
        <v>#NAME?</v>
      </c>
      <c r="L112" s="147" t="e">
        <f t="shared" ca="1" si="5"/>
        <v>#NAME?</v>
      </c>
      <c r="M112" s="147" t="e">
        <f t="shared" ca="1" si="6"/>
        <v>#NAME?</v>
      </c>
      <c r="N112" s="148" t="e">
        <f t="shared" ca="1" si="7"/>
        <v>#NAME?</v>
      </c>
      <c r="O112" s="148" t="e">
        <f t="shared" ca="1" si="8"/>
        <v>#NAME?</v>
      </c>
      <c r="P112" s="152" t="e">
        <f t="shared" ca="1" si="9"/>
        <v>#NAME?</v>
      </c>
      <c r="Q112" s="151" t="e">
        <f ca="1">EOMONTH(Q111,0)</f>
        <v>#NAME?</v>
      </c>
      <c r="R112" s="147" t="e">
        <f t="shared" ca="1" si="10"/>
        <v>#NAME?</v>
      </c>
      <c r="S112" s="147" t="e">
        <f t="shared" ca="1" si="11"/>
        <v>#NAME?</v>
      </c>
      <c r="T112" s="148" t="e">
        <f t="shared" ca="1" si="12"/>
        <v>#NAME?</v>
      </c>
      <c r="U112" s="148" t="e">
        <f t="shared" ca="1" si="13"/>
        <v>#NAME?</v>
      </c>
      <c r="V112" s="152" t="e">
        <f t="shared" ca="1" si="14"/>
        <v>#NAME?</v>
      </c>
      <c r="W112" s="151" t="e">
        <f ca="1">EOMONTH(W111,0)</f>
        <v>#NAME?</v>
      </c>
      <c r="X112" s="147" t="e">
        <f t="shared" ca="1" si="15"/>
        <v>#NAME?</v>
      </c>
      <c r="Y112" s="147" t="e">
        <f t="shared" ca="1" si="16"/>
        <v>#NAME?</v>
      </c>
      <c r="Z112" s="148" t="e">
        <f t="shared" ca="1" si="17"/>
        <v>#NAME?</v>
      </c>
      <c r="AA112" s="148" t="e">
        <f t="shared" ca="1" si="18"/>
        <v>#NAME?</v>
      </c>
      <c r="AB112" s="152" t="e">
        <f t="shared" ca="1" si="19"/>
        <v>#NAME?</v>
      </c>
      <c r="AC112" s="151" t="e">
        <f ca="1">EOMONTH(AC111,0)</f>
        <v>#NAME?</v>
      </c>
      <c r="AD112" s="156" t="e">
        <f ca="1">IF((SUM($F$99:$F$122,$L$99:$L$122,$R$99:$R$122,$X$99:$X$122,$AD113:$AD$123))&gt;95," ",1)</f>
        <v>#NAME?</v>
      </c>
      <c r="AE112" s="147" t="e">
        <f t="shared" ca="1" si="20"/>
        <v>#NAME?</v>
      </c>
      <c r="AF112" s="148" t="e">
        <f t="shared" ca="1" si="21"/>
        <v>#NAME?</v>
      </c>
      <c r="AG112" s="148" t="e">
        <f t="shared" ca="1" si="22"/>
        <v>#NAME?</v>
      </c>
      <c r="AH112" s="152" t="e">
        <f t="shared" ca="1" si="23"/>
        <v>#NAME?</v>
      </c>
    </row>
    <row r="113" spans="1:34" ht="15.9" customHeight="1" x14ac:dyDescent="0.3">
      <c r="A113" s="119" t="e">
        <f ca="1">[1]!wwsHide()</f>
        <v>#NAME?</v>
      </c>
      <c r="B113">
        <v>8</v>
      </c>
      <c r="C113">
        <v>15</v>
      </c>
      <c r="D113" s="9" t="s">
        <v>82</v>
      </c>
      <c r="E113" s="151" t="e">
        <f ca="1">DATE((E$97),($B113),($C113))</f>
        <v>#NAME?</v>
      </c>
      <c r="F113" s="147" t="e">
        <f t="shared" ca="1" si="1"/>
        <v>#NAME?</v>
      </c>
      <c r="G113" s="147" t="e">
        <f t="shared" ca="1" si="2"/>
        <v>#NAME?</v>
      </c>
      <c r="H113" s="148" t="e">
        <f t="shared" ca="1" si="3"/>
        <v>#NAME?</v>
      </c>
      <c r="I113" s="148" t="e">
        <f t="shared" ca="1" si="24"/>
        <v>#NAME?</v>
      </c>
      <c r="J113" s="152" t="e">
        <f t="shared" ca="1" si="4"/>
        <v>#NAME?</v>
      </c>
      <c r="K113" s="151" t="e">
        <f ca="1">DATE((K$97),($B113),($C113))</f>
        <v>#NAME?</v>
      </c>
      <c r="L113" s="147" t="e">
        <f t="shared" ca="1" si="5"/>
        <v>#NAME?</v>
      </c>
      <c r="M113" s="147" t="e">
        <f t="shared" ca="1" si="6"/>
        <v>#NAME?</v>
      </c>
      <c r="N113" s="148" t="e">
        <f t="shared" ca="1" si="7"/>
        <v>#NAME?</v>
      </c>
      <c r="O113" s="148" t="e">
        <f t="shared" ca="1" si="8"/>
        <v>#NAME?</v>
      </c>
      <c r="P113" s="152" t="e">
        <f t="shared" ca="1" si="9"/>
        <v>#NAME?</v>
      </c>
      <c r="Q113" s="151" t="e">
        <f ca="1">DATE((Q$97),($B113),($C113))</f>
        <v>#NAME?</v>
      </c>
      <c r="R113" s="147" t="e">
        <f t="shared" ca="1" si="10"/>
        <v>#NAME?</v>
      </c>
      <c r="S113" s="147" t="e">
        <f t="shared" ca="1" si="11"/>
        <v>#NAME?</v>
      </c>
      <c r="T113" s="148" t="e">
        <f t="shared" ca="1" si="12"/>
        <v>#NAME?</v>
      </c>
      <c r="U113" s="148" t="e">
        <f t="shared" ca="1" si="13"/>
        <v>#NAME?</v>
      </c>
      <c r="V113" s="152" t="e">
        <f t="shared" ca="1" si="14"/>
        <v>#NAME?</v>
      </c>
      <c r="W113" s="151" t="e">
        <f ca="1">DATE((W$97),($B113),($C113))</f>
        <v>#NAME?</v>
      </c>
      <c r="X113" s="147" t="e">
        <f t="shared" ca="1" si="15"/>
        <v>#NAME?</v>
      </c>
      <c r="Y113" s="147" t="e">
        <f t="shared" ca="1" si="16"/>
        <v>#NAME?</v>
      </c>
      <c r="Z113" s="148" t="e">
        <f t="shared" ca="1" si="17"/>
        <v>#NAME?</v>
      </c>
      <c r="AA113" s="148" t="e">
        <f t="shared" ca="1" si="18"/>
        <v>#NAME?</v>
      </c>
      <c r="AB113" s="152" t="e">
        <f t="shared" ca="1" si="19"/>
        <v>#NAME?</v>
      </c>
      <c r="AC113" s="151" t="e">
        <f ca="1">DATE((AC$97),($B113),($C113))</f>
        <v>#NAME?</v>
      </c>
      <c r="AD113" s="156" t="e">
        <f ca="1">IF((SUM($F$99:$F$122,$L$99:$L$122,$R$99:$R$122,$X$99:$X$122,$AD114:$AD$123))&gt;95," ",1)</f>
        <v>#NAME?</v>
      </c>
      <c r="AE113" s="147" t="e">
        <f t="shared" ca="1" si="20"/>
        <v>#NAME?</v>
      </c>
      <c r="AF113" s="148" t="e">
        <f t="shared" ca="1" si="21"/>
        <v>#NAME?</v>
      </c>
      <c r="AG113" s="148" t="e">
        <f t="shared" ca="1" si="22"/>
        <v>#NAME?</v>
      </c>
      <c r="AH113" s="152" t="e">
        <f t="shared" ca="1" si="23"/>
        <v>#NAME?</v>
      </c>
    </row>
    <row r="114" spans="1:34" ht="15.9" customHeight="1" x14ac:dyDescent="0.3">
      <c r="A114" s="119" t="e">
        <f ca="1">[1]!wwsHide()</f>
        <v>#NAME?</v>
      </c>
      <c r="B114">
        <v>8</v>
      </c>
      <c r="D114" s="9" t="s">
        <v>83</v>
      </c>
      <c r="E114" s="151" t="e">
        <f ca="1">EOMONTH(E113,0)</f>
        <v>#NAME?</v>
      </c>
      <c r="F114" s="147" t="e">
        <f t="shared" ca="1" si="1"/>
        <v>#NAME?</v>
      </c>
      <c r="G114" s="147" t="e">
        <f t="shared" ca="1" si="2"/>
        <v>#NAME?</v>
      </c>
      <c r="H114" s="148" t="e">
        <f t="shared" ca="1" si="3"/>
        <v>#NAME?</v>
      </c>
      <c r="I114" s="148" t="e">
        <f t="shared" ca="1" si="24"/>
        <v>#NAME?</v>
      </c>
      <c r="J114" s="152" t="e">
        <f t="shared" ca="1" si="4"/>
        <v>#NAME?</v>
      </c>
      <c r="K114" s="151" t="e">
        <f ca="1">EOMONTH(K113,0)</f>
        <v>#NAME?</v>
      </c>
      <c r="L114" s="147" t="e">
        <f t="shared" ca="1" si="5"/>
        <v>#NAME?</v>
      </c>
      <c r="M114" s="147" t="e">
        <f t="shared" ca="1" si="6"/>
        <v>#NAME?</v>
      </c>
      <c r="N114" s="148" t="e">
        <f t="shared" ca="1" si="7"/>
        <v>#NAME?</v>
      </c>
      <c r="O114" s="148" t="e">
        <f t="shared" ca="1" si="8"/>
        <v>#NAME?</v>
      </c>
      <c r="P114" s="152" t="e">
        <f t="shared" ca="1" si="9"/>
        <v>#NAME?</v>
      </c>
      <c r="Q114" s="151" t="e">
        <f ca="1">EOMONTH(Q113,0)</f>
        <v>#NAME?</v>
      </c>
      <c r="R114" s="147" t="e">
        <f t="shared" ca="1" si="10"/>
        <v>#NAME?</v>
      </c>
      <c r="S114" s="147" t="e">
        <f t="shared" ca="1" si="11"/>
        <v>#NAME?</v>
      </c>
      <c r="T114" s="148" t="e">
        <f t="shared" ca="1" si="12"/>
        <v>#NAME?</v>
      </c>
      <c r="U114" s="148" t="e">
        <f t="shared" ca="1" si="13"/>
        <v>#NAME?</v>
      </c>
      <c r="V114" s="152" t="e">
        <f t="shared" ca="1" si="14"/>
        <v>#NAME?</v>
      </c>
      <c r="W114" s="151" t="e">
        <f ca="1">EOMONTH(W113,0)</f>
        <v>#NAME?</v>
      </c>
      <c r="X114" s="147" t="e">
        <f t="shared" ca="1" si="15"/>
        <v>#NAME?</v>
      </c>
      <c r="Y114" s="147" t="e">
        <f t="shared" ca="1" si="16"/>
        <v>#NAME?</v>
      </c>
      <c r="Z114" s="148" t="e">
        <f t="shared" ca="1" si="17"/>
        <v>#NAME?</v>
      </c>
      <c r="AA114" s="148" t="e">
        <f t="shared" ca="1" si="18"/>
        <v>#NAME?</v>
      </c>
      <c r="AB114" s="152" t="e">
        <f t="shared" ca="1" si="19"/>
        <v>#NAME?</v>
      </c>
      <c r="AC114" s="151" t="e">
        <f ca="1">EOMONTH(AC113,0)</f>
        <v>#NAME?</v>
      </c>
      <c r="AD114" s="156" t="e">
        <f ca="1">IF((SUM($F$99:$F$122,$L$99:$L$122,$R$99:$R$122,$X$99:$X$122,$AD115:$AD$123))&gt;95," ",1)</f>
        <v>#NAME?</v>
      </c>
      <c r="AE114" s="147" t="e">
        <f t="shared" ca="1" si="20"/>
        <v>#NAME?</v>
      </c>
      <c r="AF114" s="148" t="e">
        <f t="shared" ca="1" si="21"/>
        <v>#NAME?</v>
      </c>
      <c r="AG114" s="148" t="e">
        <f t="shared" ca="1" si="22"/>
        <v>#NAME?</v>
      </c>
      <c r="AH114" s="152" t="e">
        <f t="shared" ca="1" si="23"/>
        <v>#NAME?</v>
      </c>
    </row>
    <row r="115" spans="1:34" ht="15.9" customHeight="1" x14ac:dyDescent="0.3">
      <c r="A115" s="119" t="e">
        <f ca="1">[1]!wwsHide()</f>
        <v>#NAME?</v>
      </c>
      <c r="B115">
        <v>9</v>
      </c>
      <c r="C115">
        <v>15</v>
      </c>
      <c r="D115" s="9" t="s">
        <v>84</v>
      </c>
      <c r="E115" s="151" t="e">
        <f ca="1">DATE((E$97),($B115),($C115))</f>
        <v>#NAME?</v>
      </c>
      <c r="F115" s="147" t="e">
        <f t="shared" ca="1" si="1"/>
        <v>#NAME?</v>
      </c>
      <c r="G115" s="147" t="e">
        <f t="shared" ca="1" si="2"/>
        <v>#NAME?</v>
      </c>
      <c r="H115" s="148" t="e">
        <f t="shared" ca="1" si="3"/>
        <v>#NAME?</v>
      </c>
      <c r="I115" s="148" t="e">
        <f t="shared" ca="1" si="24"/>
        <v>#NAME?</v>
      </c>
      <c r="J115" s="152" t="e">
        <f t="shared" ca="1" si="4"/>
        <v>#NAME?</v>
      </c>
      <c r="K115" s="151" t="e">
        <f ca="1">DATE((K$97),($B115),($C115))</f>
        <v>#NAME?</v>
      </c>
      <c r="L115" s="147" t="e">
        <f t="shared" ca="1" si="5"/>
        <v>#NAME?</v>
      </c>
      <c r="M115" s="147" t="e">
        <f t="shared" ca="1" si="6"/>
        <v>#NAME?</v>
      </c>
      <c r="N115" s="148" t="e">
        <f t="shared" ca="1" si="7"/>
        <v>#NAME?</v>
      </c>
      <c r="O115" s="148" t="e">
        <f t="shared" ca="1" si="8"/>
        <v>#NAME?</v>
      </c>
      <c r="P115" s="152" t="e">
        <f t="shared" ca="1" si="9"/>
        <v>#NAME?</v>
      </c>
      <c r="Q115" s="151" t="e">
        <f ca="1">DATE((Q$97),($B115),($C115))</f>
        <v>#NAME?</v>
      </c>
      <c r="R115" s="147" t="e">
        <f t="shared" ca="1" si="10"/>
        <v>#NAME?</v>
      </c>
      <c r="S115" s="147" t="e">
        <f t="shared" ca="1" si="11"/>
        <v>#NAME?</v>
      </c>
      <c r="T115" s="148" t="e">
        <f t="shared" ca="1" si="12"/>
        <v>#NAME?</v>
      </c>
      <c r="U115" s="148" t="e">
        <f t="shared" ca="1" si="13"/>
        <v>#NAME?</v>
      </c>
      <c r="V115" s="152" t="e">
        <f t="shared" ca="1" si="14"/>
        <v>#NAME?</v>
      </c>
      <c r="W115" s="151" t="e">
        <f ca="1">DATE((W$97),($B115),($C115))</f>
        <v>#NAME?</v>
      </c>
      <c r="X115" s="147" t="e">
        <f t="shared" ca="1" si="15"/>
        <v>#NAME?</v>
      </c>
      <c r="Y115" s="147" t="e">
        <f t="shared" ca="1" si="16"/>
        <v>#NAME?</v>
      </c>
      <c r="Z115" s="148" t="e">
        <f t="shared" ca="1" si="17"/>
        <v>#NAME?</v>
      </c>
      <c r="AA115" s="148" t="e">
        <f t="shared" ca="1" si="18"/>
        <v>#NAME?</v>
      </c>
      <c r="AB115" s="152" t="e">
        <f t="shared" ca="1" si="19"/>
        <v>#NAME?</v>
      </c>
      <c r="AC115" s="151" t="e">
        <f ca="1">DATE((AC$97),($B115),($C115))</f>
        <v>#NAME?</v>
      </c>
      <c r="AD115" s="156" t="e">
        <f ca="1">IF((SUM($F$99:$F$122,$L$99:$L$122,$R$99:$R$122,$X$99:$X$122,$AD116:$AD$123))&gt;95," ",1)</f>
        <v>#NAME?</v>
      </c>
      <c r="AE115" s="147" t="e">
        <f t="shared" ca="1" si="20"/>
        <v>#NAME?</v>
      </c>
      <c r="AF115" s="148" t="e">
        <f t="shared" ca="1" si="21"/>
        <v>#NAME?</v>
      </c>
      <c r="AG115" s="148" t="e">
        <f t="shared" ca="1" si="22"/>
        <v>#NAME?</v>
      </c>
      <c r="AH115" s="152" t="e">
        <f t="shared" ca="1" si="23"/>
        <v>#NAME?</v>
      </c>
    </row>
    <row r="116" spans="1:34" ht="15.9" customHeight="1" x14ac:dyDescent="0.3">
      <c r="A116" s="119" t="e">
        <f ca="1">[1]!wwsHide()</f>
        <v>#NAME?</v>
      </c>
      <c r="B116">
        <v>9</v>
      </c>
      <c r="D116" s="9" t="s">
        <v>85</v>
      </c>
      <c r="E116" s="151" t="e">
        <f ca="1">EOMONTH(E115,0)</f>
        <v>#NAME?</v>
      </c>
      <c r="F116" s="147" t="e">
        <f t="shared" ca="1" si="1"/>
        <v>#NAME?</v>
      </c>
      <c r="G116" s="147" t="e">
        <f t="shared" ca="1" si="2"/>
        <v>#NAME?</v>
      </c>
      <c r="H116" s="148" t="e">
        <f t="shared" ca="1" si="3"/>
        <v>#NAME?</v>
      </c>
      <c r="I116" s="148" t="e">
        <f t="shared" ca="1" si="24"/>
        <v>#NAME?</v>
      </c>
      <c r="J116" s="152" t="e">
        <f t="shared" ca="1" si="4"/>
        <v>#NAME?</v>
      </c>
      <c r="K116" s="151" t="e">
        <f ca="1">EOMONTH(K115,0)</f>
        <v>#NAME?</v>
      </c>
      <c r="L116" s="147" t="e">
        <f t="shared" ca="1" si="5"/>
        <v>#NAME?</v>
      </c>
      <c r="M116" s="147" t="e">
        <f t="shared" ca="1" si="6"/>
        <v>#NAME?</v>
      </c>
      <c r="N116" s="148" t="e">
        <f t="shared" ca="1" si="7"/>
        <v>#NAME?</v>
      </c>
      <c r="O116" s="148" t="e">
        <f t="shared" ca="1" si="8"/>
        <v>#NAME?</v>
      </c>
      <c r="P116" s="152" t="e">
        <f t="shared" ca="1" si="9"/>
        <v>#NAME?</v>
      </c>
      <c r="Q116" s="151" t="e">
        <f ca="1">EOMONTH(Q115,0)</f>
        <v>#NAME?</v>
      </c>
      <c r="R116" s="147" t="e">
        <f t="shared" ca="1" si="10"/>
        <v>#NAME?</v>
      </c>
      <c r="S116" s="147" t="e">
        <f t="shared" ca="1" si="11"/>
        <v>#NAME?</v>
      </c>
      <c r="T116" s="148" t="e">
        <f t="shared" ca="1" si="12"/>
        <v>#NAME?</v>
      </c>
      <c r="U116" s="148" t="e">
        <f t="shared" ca="1" si="13"/>
        <v>#NAME?</v>
      </c>
      <c r="V116" s="152" t="e">
        <f t="shared" ca="1" si="14"/>
        <v>#NAME?</v>
      </c>
      <c r="W116" s="151" t="e">
        <f ca="1">EOMONTH(W115,0)</f>
        <v>#NAME?</v>
      </c>
      <c r="X116" s="147" t="e">
        <f t="shared" ca="1" si="15"/>
        <v>#NAME?</v>
      </c>
      <c r="Y116" s="147" t="e">
        <f t="shared" ca="1" si="16"/>
        <v>#NAME?</v>
      </c>
      <c r="Z116" s="148" t="e">
        <f t="shared" ca="1" si="17"/>
        <v>#NAME?</v>
      </c>
      <c r="AA116" s="148" t="e">
        <f t="shared" ca="1" si="18"/>
        <v>#NAME?</v>
      </c>
      <c r="AB116" s="152" t="e">
        <f t="shared" ca="1" si="19"/>
        <v>#NAME?</v>
      </c>
      <c r="AC116" s="151" t="e">
        <f ca="1">EOMONTH(AC115,0)</f>
        <v>#NAME?</v>
      </c>
      <c r="AD116" s="156" t="e">
        <f ca="1">IF((SUM($F$99:$F$122,$L$99:$L$122,$R$99:$R$122,$X$99:$X$122,$AD117:$AD$123))&gt;95," ",1)</f>
        <v>#NAME?</v>
      </c>
      <c r="AE116" s="147" t="e">
        <f t="shared" ca="1" si="20"/>
        <v>#NAME?</v>
      </c>
      <c r="AF116" s="148" t="e">
        <f t="shared" ca="1" si="21"/>
        <v>#NAME?</v>
      </c>
      <c r="AG116" s="148" t="e">
        <f t="shared" ca="1" si="22"/>
        <v>#NAME?</v>
      </c>
      <c r="AH116" s="152" t="e">
        <f t="shared" ca="1" si="23"/>
        <v>#NAME?</v>
      </c>
    </row>
    <row r="117" spans="1:34" ht="15.9" customHeight="1" x14ac:dyDescent="0.3">
      <c r="A117" s="119" t="e">
        <f ca="1">[1]!wwsHide()</f>
        <v>#NAME?</v>
      </c>
      <c r="B117">
        <v>10</v>
      </c>
      <c r="C117">
        <v>15</v>
      </c>
      <c r="D117" s="9" t="s">
        <v>86</v>
      </c>
      <c r="E117" s="151" t="e">
        <f ca="1">DATE((E$97),($B117),($C117))</f>
        <v>#NAME?</v>
      </c>
      <c r="F117" s="147" t="e">
        <f t="shared" ca="1" si="1"/>
        <v>#NAME?</v>
      </c>
      <c r="G117" s="147" t="e">
        <f t="shared" ca="1" si="2"/>
        <v>#NAME?</v>
      </c>
      <c r="H117" s="148" t="e">
        <f t="shared" ca="1" si="3"/>
        <v>#NAME?</v>
      </c>
      <c r="I117" s="148" t="e">
        <f t="shared" ca="1" si="24"/>
        <v>#NAME?</v>
      </c>
      <c r="J117" s="152" t="e">
        <f t="shared" ca="1" si="4"/>
        <v>#NAME?</v>
      </c>
      <c r="K117" s="151" t="e">
        <f ca="1">DATE((K$97),($B117),($C117))</f>
        <v>#NAME?</v>
      </c>
      <c r="L117" s="147" t="e">
        <f t="shared" ca="1" si="5"/>
        <v>#NAME?</v>
      </c>
      <c r="M117" s="147" t="e">
        <f t="shared" ca="1" si="6"/>
        <v>#NAME?</v>
      </c>
      <c r="N117" s="148" t="e">
        <f t="shared" ca="1" si="7"/>
        <v>#NAME?</v>
      </c>
      <c r="O117" s="148" t="e">
        <f t="shared" ca="1" si="8"/>
        <v>#NAME?</v>
      </c>
      <c r="P117" s="152" t="e">
        <f t="shared" ca="1" si="9"/>
        <v>#NAME?</v>
      </c>
      <c r="Q117" s="151" t="e">
        <f ca="1">DATE((Q$97),($B117),($C117))</f>
        <v>#NAME?</v>
      </c>
      <c r="R117" s="147" t="e">
        <f t="shared" ca="1" si="10"/>
        <v>#NAME?</v>
      </c>
      <c r="S117" s="147" t="e">
        <f t="shared" ca="1" si="11"/>
        <v>#NAME?</v>
      </c>
      <c r="T117" s="148" t="e">
        <f t="shared" ca="1" si="12"/>
        <v>#NAME?</v>
      </c>
      <c r="U117" s="148" t="e">
        <f t="shared" ca="1" si="13"/>
        <v>#NAME?</v>
      </c>
      <c r="V117" s="152" t="e">
        <f t="shared" ca="1" si="14"/>
        <v>#NAME?</v>
      </c>
      <c r="W117" s="151" t="e">
        <f ca="1">DATE((W$97),($B117),($C117))</f>
        <v>#NAME?</v>
      </c>
      <c r="X117" s="147" t="e">
        <f t="shared" ca="1" si="15"/>
        <v>#NAME?</v>
      </c>
      <c r="Y117" s="147" t="e">
        <f t="shared" ca="1" si="16"/>
        <v>#NAME?</v>
      </c>
      <c r="Z117" s="148" t="e">
        <f t="shared" ca="1" si="17"/>
        <v>#NAME?</v>
      </c>
      <c r="AA117" s="148" t="e">
        <f t="shared" ca="1" si="18"/>
        <v>#NAME?</v>
      </c>
      <c r="AB117" s="152" t="e">
        <f t="shared" ca="1" si="19"/>
        <v>#NAME?</v>
      </c>
      <c r="AC117" s="151" t="e">
        <f ca="1">DATE((AC$97),($B117),($C117))</f>
        <v>#NAME?</v>
      </c>
      <c r="AD117" s="156" t="e">
        <f ca="1">IF((SUM($F$99:$F$122,$L$99:$L$122,$R$99:$R$122,$X$99:$X$122,$AD118:$AD$123))&gt;95," ",1)</f>
        <v>#NAME?</v>
      </c>
      <c r="AE117" s="147" t="e">
        <f t="shared" ca="1" si="20"/>
        <v>#NAME?</v>
      </c>
      <c r="AF117" s="148" t="e">
        <f t="shared" ca="1" si="21"/>
        <v>#NAME?</v>
      </c>
      <c r="AG117" s="148" t="e">
        <f t="shared" ca="1" si="22"/>
        <v>#NAME?</v>
      </c>
      <c r="AH117" s="152" t="e">
        <f t="shared" ca="1" si="23"/>
        <v>#NAME?</v>
      </c>
    </row>
    <row r="118" spans="1:34" ht="15.9" customHeight="1" x14ac:dyDescent="0.3">
      <c r="A118" s="119" t="e">
        <f ca="1">[1]!wwsHide()</f>
        <v>#NAME?</v>
      </c>
      <c r="B118">
        <v>10</v>
      </c>
      <c r="D118" s="9" t="s">
        <v>87</v>
      </c>
      <c r="E118" s="151" t="e">
        <f ca="1">EOMONTH(E117,0)</f>
        <v>#NAME?</v>
      </c>
      <c r="F118" s="147" t="e">
        <f t="shared" ca="1" si="1"/>
        <v>#NAME?</v>
      </c>
      <c r="G118" s="147" t="e">
        <f t="shared" ca="1" si="2"/>
        <v>#NAME?</v>
      </c>
      <c r="H118" s="148" t="e">
        <f t="shared" ca="1" si="3"/>
        <v>#NAME?</v>
      </c>
      <c r="I118" s="148" t="e">
        <f t="shared" ca="1" si="24"/>
        <v>#NAME?</v>
      </c>
      <c r="J118" s="152" t="e">
        <f t="shared" ca="1" si="4"/>
        <v>#NAME?</v>
      </c>
      <c r="K118" s="151" t="e">
        <f ca="1">EOMONTH(K117,0)</f>
        <v>#NAME?</v>
      </c>
      <c r="L118" s="147" t="e">
        <f t="shared" ca="1" si="5"/>
        <v>#NAME?</v>
      </c>
      <c r="M118" s="147" t="e">
        <f t="shared" ca="1" si="6"/>
        <v>#NAME?</v>
      </c>
      <c r="N118" s="148" t="e">
        <f t="shared" ca="1" si="7"/>
        <v>#NAME?</v>
      </c>
      <c r="O118" s="148" t="e">
        <f t="shared" ca="1" si="8"/>
        <v>#NAME?</v>
      </c>
      <c r="P118" s="152" t="e">
        <f t="shared" ca="1" si="9"/>
        <v>#NAME?</v>
      </c>
      <c r="Q118" s="151" t="e">
        <f ca="1">EOMONTH(Q117,0)</f>
        <v>#NAME?</v>
      </c>
      <c r="R118" s="147" t="e">
        <f t="shared" ca="1" si="10"/>
        <v>#NAME?</v>
      </c>
      <c r="S118" s="147" t="e">
        <f t="shared" ca="1" si="11"/>
        <v>#NAME?</v>
      </c>
      <c r="T118" s="148" t="e">
        <f t="shared" ca="1" si="12"/>
        <v>#NAME?</v>
      </c>
      <c r="U118" s="148" t="e">
        <f t="shared" ca="1" si="13"/>
        <v>#NAME?</v>
      </c>
      <c r="V118" s="152" t="e">
        <f t="shared" ca="1" si="14"/>
        <v>#NAME?</v>
      </c>
      <c r="W118" s="151" t="e">
        <f ca="1">EOMONTH(W117,0)</f>
        <v>#NAME?</v>
      </c>
      <c r="X118" s="147" t="e">
        <f t="shared" ca="1" si="15"/>
        <v>#NAME?</v>
      </c>
      <c r="Y118" s="147" t="e">
        <f t="shared" ca="1" si="16"/>
        <v>#NAME?</v>
      </c>
      <c r="Z118" s="148" t="e">
        <f t="shared" ca="1" si="17"/>
        <v>#NAME?</v>
      </c>
      <c r="AA118" s="148" t="e">
        <f t="shared" ca="1" si="18"/>
        <v>#NAME?</v>
      </c>
      <c r="AB118" s="152" t="e">
        <f t="shared" ca="1" si="19"/>
        <v>#NAME?</v>
      </c>
      <c r="AC118" s="151" t="e">
        <f ca="1">EOMONTH(AC117,0)</f>
        <v>#NAME?</v>
      </c>
      <c r="AD118" s="156" t="e">
        <f ca="1">IF((SUM($F$99:$F$122,$L$99:$L$122,$R$99:$R$122,$X$99:$X$122,$AD119:$AD$123))&gt;95," ",1)</f>
        <v>#NAME?</v>
      </c>
      <c r="AE118" s="147" t="e">
        <f t="shared" ca="1" si="20"/>
        <v>#NAME?</v>
      </c>
      <c r="AF118" s="148" t="e">
        <f t="shared" ca="1" si="21"/>
        <v>#NAME?</v>
      </c>
      <c r="AG118" s="148" t="e">
        <f t="shared" ca="1" si="22"/>
        <v>#NAME?</v>
      </c>
      <c r="AH118" s="152" t="e">
        <f t="shared" ca="1" si="23"/>
        <v>#NAME?</v>
      </c>
    </row>
    <row r="119" spans="1:34" ht="15.9" customHeight="1" x14ac:dyDescent="0.3">
      <c r="A119" s="119" t="e">
        <f ca="1">[1]!wwsHide()</f>
        <v>#NAME?</v>
      </c>
      <c r="B119">
        <v>11</v>
      </c>
      <c r="C119">
        <v>15</v>
      </c>
      <c r="D119" s="9" t="s">
        <v>88</v>
      </c>
      <c r="E119" s="151" t="e">
        <f ca="1">DATE((E$97),($B119),($C119))</f>
        <v>#NAME?</v>
      </c>
      <c r="F119" s="147" t="e">
        <f t="shared" ca="1" si="1"/>
        <v>#NAME?</v>
      </c>
      <c r="G119" s="147" t="e">
        <f t="shared" ca="1" si="2"/>
        <v>#NAME?</v>
      </c>
      <c r="H119" s="148" t="e">
        <f t="shared" ca="1" si="3"/>
        <v>#NAME?</v>
      </c>
      <c r="I119" s="148" t="e">
        <f t="shared" ca="1" si="24"/>
        <v>#NAME?</v>
      </c>
      <c r="J119" s="152" t="e">
        <f t="shared" ca="1" si="4"/>
        <v>#NAME?</v>
      </c>
      <c r="K119" s="151" t="e">
        <f ca="1">DATE((K$97),($B119),($C119))</f>
        <v>#NAME?</v>
      </c>
      <c r="L119" s="147" t="e">
        <f t="shared" ca="1" si="5"/>
        <v>#NAME?</v>
      </c>
      <c r="M119" s="147" t="e">
        <f t="shared" ca="1" si="6"/>
        <v>#NAME?</v>
      </c>
      <c r="N119" s="148" t="e">
        <f t="shared" ca="1" si="7"/>
        <v>#NAME?</v>
      </c>
      <c r="O119" s="148" t="e">
        <f t="shared" ca="1" si="8"/>
        <v>#NAME?</v>
      </c>
      <c r="P119" s="152" t="e">
        <f t="shared" ca="1" si="9"/>
        <v>#NAME?</v>
      </c>
      <c r="Q119" s="151" t="e">
        <f ca="1">DATE((Q$97),($B119),($C119))</f>
        <v>#NAME?</v>
      </c>
      <c r="R119" s="147" t="e">
        <f t="shared" ca="1" si="10"/>
        <v>#NAME?</v>
      </c>
      <c r="S119" s="147" t="e">
        <f t="shared" ca="1" si="11"/>
        <v>#NAME?</v>
      </c>
      <c r="T119" s="148" t="e">
        <f t="shared" ca="1" si="12"/>
        <v>#NAME?</v>
      </c>
      <c r="U119" s="148" t="e">
        <f t="shared" ca="1" si="13"/>
        <v>#NAME?</v>
      </c>
      <c r="V119" s="152" t="e">
        <f t="shared" ca="1" si="14"/>
        <v>#NAME?</v>
      </c>
      <c r="W119" s="151" t="e">
        <f ca="1">DATE((W$97),($B119),($C119))</f>
        <v>#NAME?</v>
      </c>
      <c r="X119" s="147" t="e">
        <f t="shared" ca="1" si="15"/>
        <v>#NAME?</v>
      </c>
      <c r="Y119" s="147" t="e">
        <f t="shared" ca="1" si="16"/>
        <v>#NAME?</v>
      </c>
      <c r="Z119" s="148" t="e">
        <f t="shared" ca="1" si="17"/>
        <v>#NAME?</v>
      </c>
      <c r="AA119" s="148" t="e">
        <f t="shared" ca="1" si="18"/>
        <v>#NAME?</v>
      </c>
      <c r="AB119" s="152" t="e">
        <f t="shared" ca="1" si="19"/>
        <v>#NAME?</v>
      </c>
      <c r="AC119" s="151" t="e">
        <f ca="1">DATE((AC$97),($B119),($C119))</f>
        <v>#NAME?</v>
      </c>
      <c r="AD119" s="156" t="e">
        <f ca="1">IF((SUM($F$99:$F$122,$L$99:$L$122,$R$99:$R$122,$X$99:$X$122,$AD120:$AD$123))&gt;95," ",1)</f>
        <v>#NAME?</v>
      </c>
      <c r="AE119" s="147" t="e">
        <f t="shared" ca="1" si="20"/>
        <v>#NAME?</v>
      </c>
      <c r="AF119" s="148" t="e">
        <f t="shared" ca="1" si="21"/>
        <v>#NAME?</v>
      </c>
      <c r="AG119" s="148" t="e">
        <f t="shared" ca="1" si="22"/>
        <v>#NAME?</v>
      </c>
      <c r="AH119" s="152" t="e">
        <f t="shared" ca="1" si="23"/>
        <v>#NAME?</v>
      </c>
    </row>
    <row r="120" spans="1:34" ht="15.9" customHeight="1" x14ac:dyDescent="0.3">
      <c r="A120" s="119" t="e">
        <f ca="1">[1]!wwsHide()</f>
        <v>#NAME?</v>
      </c>
      <c r="B120">
        <v>11</v>
      </c>
      <c r="D120" s="9" t="s">
        <v>89</v>
      </c>
      <c r="E120" s="151" t="e">
        <f ca="1">EOMONTH(E119,0)</f>
        <v>#NAME?</v>
      </c>
      <c r="F120" s="147" t="e">
        <f t="shared" ca="1" si="1"/>
        <v>#NAME?</v>
      </c>
      <c r="G120" s="147" t="e">
        <f t="shared" ca="1" si="2"/>
        <v>#NAME?</v>
      </c>
      <c r="H120" s="148" t="e">
        <f t="shared" ca="1" si="3"/>
        <v>#NAME?</v>
      </c>
      <c r="I120" s="148" t="e">
        <f t="shared" ca="1" si="24"/>
        <v>#NAME?</v>
      </c>
      <c r="J120" s="152" t="e">
        <f t="shared" ca="1" si="4"/>
        <v>#NAME?</v>
      </c>
      <c r="K120" s="151" t="e">
        <f ca="1">EOMONTH(K119,0)</f>
        <v>#NAME?</v>
      </c>
      <c r="L120" s="147" t="e">
        <f t="shared" ca="1" si="5"/>
        <v>#NAME?</v>
      </c>
      <c r="M120" s="147" t="e">
        <f t="shared" ca="1" si="6"/>
        <v>#NAME?</v>
      </c>
      <c r="N120" s="148" t="e">
        <f t="shared" ca="1" si="7"/>
        <v>#NAME?</v>
      </c>
      <c r="O120" s="148" t="e">
        <f t="shared" ca="1" si="8"/>
        <v>#NAME?</v>
      </c>
      <c r="P120" s="152" t="e">
        <f t="shared" ca="1" si="9"/>
        <v>#NAME?</v>
      </c>
      <c r="Q120" s="151" t="e">
        <f ca="1">EOMONTH(Q119,0)</f>
        <v>#NAME?</v>
      </c>
      <c r="R120" s="147" t="e">
        <f t="shared" ca="1" si="10"/>
        <v>#NAME?</v>
      </c>
      <c r="S120" s="147" t="e">
        <f t="shared" ca="1" si="11"/>
        <v>#NAME?</v>
      </c>
      <c r="T120" s="148" t="e">
        <f t="shared" ca="1" si="12"/>
        <v>#NAME?</v>
      </c>
      <c r="U120" s="148" t="e">
        <f t="shared" ca="1" si="13"/>
        <v>#NAME?</v>
      </c>
      <c r="V120" s="152" t="e">
        <f t="shared" ca="1" si="14"/>
        <v>#NAME?</v>
      </c>
      <c r="W120" s="151" t="e">
        <f ca="1">EOMONTH(W119,0)</f>
        <v>#NAME?</v>
      </c>
      <c r="X120" s="147" t="e">
        <f t="shared" ca="1" si="15"/>
        <v>#NAME?</v>
      </c>
      <c r="Y120" s="147" t="e">
        <f t="shared" ca="1" si="16"/>
        <v>#NAME?</v>
      </c>
      <c r="Z120" s="148" t="e">
        <f t="shared" ca="1" si="17"/>
        <v>#NAME?</v>
      </c>
      <c r="AA120" s="148" t="e">
        <f t="shared" ca="1" si="18"/>
        <v>#NAME?</v>
      </c>
      <c r="AB120" s="152" t="e">
        <f t="shared" ca="1" si="19"/>
        <v>#NAME?</v>
      </c>
      <c r="AC120" s="151" t="e">
        <f ca="1">EOMONTH(AC119,0)</f>
        <v>#NAME?</v>
      </c>
      <c r="AD120" s="156" t="e">
        <f ca="1">IF((SUM($F$99:$F$122,$L$99:$L$122,$R$99:$R$122,$X$99:$X$122,$AD121:$AD$123))&gt;95," ",1)</f>
        <v>#NAME?</v>
      </c>
      <c r="AE120" s="147" t="e">
        <f t="shared" ca="1" si="20"/>
        <v>#NAME?</v>
      </c>
      <c r="AF120" s="148" t="e">
        <f t="shared" ca="1" si="21"/>
        <v>#NAME?</v>
      </c>
      <c r="AG120" s="148" t="e">
        <f t="shared" ca="1" si="22"/>
        <v>#NAME?</v>
      </c>
      <c r="AH120" s="152" t="e">
        <f t="shared" ca="1" si="23"/>
        <v>#NAME?</v>
      </c>
    </row>
    <row r="121" spans="1:34" ht="15.9" customHeight="1" x14ac:dyDescent="0.3">
      <c r="A121" s="119" t="e">
        <f ca="1">[1]!wwsHide()</f>
        <v>#NAME?</v>
      </c>
      <c r="B121">
        <v>12</v>
      </c>
      <c r="C121">
        <v>15</v>
      </c>
      <c r="D121" s="9" t="s">
        <v>90</v>
      </c>
      <c r="E121" s="151" t="e">
        <f ca="1">DATE((E$97),($B121),($C121))</f>
        <v>#NAME?</v>
      </c>
      <c r="F121" s="147" t="e">
        <f t="shared" ca="1" si="1"/>
        <v>#NAME?</v>
      </c>
      <c r="G121" s="147" t="e">
        <f t="shared" ca="1" si="2"/>
        <v>#NAME?</v>
      </c>
      <c r="H121" s="148" t="e">
        <f t="shared" ca="1" si="3"/>
        <v>#NAME?</v>
      </c>
      <c r="I121" s="148" t="e">
        <f t="shared" ca="1" si="24"/>
        <v>#NAME?</v>
      </c>
      <c r="J121" s="152" t="e">
        <f t="shared" ca="1" si="4"/>
        <v>#NAME?</v>
      </c>
      <c r="K121" s="151" t="e">
        <f ca="1">DATE((K$97),($B121),($C121))</f>
        <v>#NAME?</v>
      </c>
      <c r="L121" s="147" t="e">
        <f t="shared" ca="1" si="5"/>
        <v>#NAME?</v>
      </c>
      <c r="M121" s="147" t="e">
        <f t="shared" ca="1" si="6"/>
        <v>#NAME?</v>
      </c>
      <c r="N121" s="148" t="e">
        <f t="shared" ca="1" si="7"/>
        <v>#NAME?</v>
      </c>
      <c r="O121" s="148" t="e">
        <f t="shared" ca="1" si="8"/>
        <v>#NAME?</v>
      </c>
      <c r="P121" s="152" t="e">
        <f t="shared" ca="1" si="9"/>
        <v>#NAME?</v>
      </c>
      <c r="Q121" s="151" t="e">
        <f ca="1">DATE((Q$97),($B121),($C121))</f>
        <v>#NAME?</v>
      </c>
      <c r="R121" s="147" t="e">
        <f t="shared" ca="1" si="10"/>
        <v>#NAME?</v>
      </c>
      <c r="S121" s="147" t="e">
        <f t="shared" ca="1" si="11"/>
        <v>#NAME?</v>
      </c>
      <c r="T121" s="148" t="e">
        <f t="shared" ca="1" si="12"/>
        <v>#NAME?</v>
      </c>
      <c r="U121" s="148" t="e">
        <f t="shared" ca="1" si="13"/>
        <v>#NAME?</v>
      </c>
      <c r="V121" s="152" t="e">
        <f t="shared" ca="1" si="14"/>
        <v>#NAME?</v>
      </c>
      <c r="W121" s="151" t="e">
        <f ca="1">DATE((W$97),($B121),($C121))</f>
        <v>#NAME?</v>
      </c>
      <c r="X121" s="147" t="e">
        <f t="shared" ca="1" si="15"/>
        <v>#NAME?</v>
      </c>
      <c r="Y121" s="147" t="e">
        <f t="shared" ca="1" si="16"/>
        <v>#NAME?</v>
      </c>
      <c r="Z121" s="148" t="e">
        <f t="shared" ca="1" si="17"/>
        <v>#NAME?</v>
      </c>
      <c r="AA121" s="148" t="e">
        <f t="shared" ca="1" si="18"/>
        <v>#NAME?</v>
      </c>
      <c r="AB121" s="152" t="e">
        <f t="shared" ca="1" si="19"/>
        <v>#NAME?</v>
      </c>
      <c r="AC121" s="151" t="e">
        <f ca="1">DATE((AC$97),($B121),($C121))</f>
        <v>#NAME?</v>
      </c>
      <c r="AD121" s="156" t="e">
        <f ca="1">IF((SUM($F$99:$F$122,$L$99:$L$122,$R$99:$R$122,$X$99:$X$122,$AD122:$AD$123))&gt;95," ",1)</f>
        <v>#NAME?</v>
      </c>
      <c r="AE121" s="147" t="e">
        <f t="shared" ca="1" si="20"/>
        <v>#NAME?</v>
      </c>
      <c r="AF121" s="148" t="e">
        <f t="shared" ca="1" si="21"/>
        <v>#NAME?</v>
      </c>
      <c r="AG121" s="148" t="e">
        <f t="shared" ca="1" si="22"/>
        <v>#NAME?</v>
      </c>
      <c r="AH121" s="152" t="e">
        <f t="shared" ca="1" si="23"/>
        <v>#NAME?</v>
      </c>
    </row>
    <row r="122" spans="1:34" ht="15.9" customHeight="1" x14ac:dyDescent="0.3">
      <c r="A122" s="119" t="e">
        <f ca="1">[1]!wwsHide()</f>
        <v>#NAME?</v>
      </c>
      <c r="B122">
        <v>12</v>
      </c>
      <c r="D122" s="9" t="s">
        <v>91</v>
      </c>
      <c r="E122" s="151" t="e">
        <f ca="1">EOMONTH(E121,0)</f>
        <v>#NAME?</v>
      </c>
      <c r="F122" s="147" t="e">
        <f t="shared" ca="1" si="1"/>
        <v>#NAME?</v>
      </c>
      <c r="G122" s="147" t="e">
        <f t="shared" ca="1" si="2"/>
        <v>#NAME?</v>
      </c>
      <c r="H122" s="148" t="e">
        <f t="shared" ca="1" si="3"/>
        <v>#NAME?</v>
      </c>
      <c r="I122" s="148" t="e">
        <f t="shared" ca="1" si="24"/>
        <v>#NAME?</v>
      </c>
      <c r="J122" s="152" t="e">
        <f t="shared" ca="1" si="4"/>
        <v>#NAME?</v>
      </c>
      <c r="K122" s="151" t="e">
        <f ca="1">EOMONTH(K121,0)</f>
        <v>#NAME?</v>
      </c>
      <c r="L122" s="147" t="e">
        <f t="shared" ca="1" si="5"/>
        <v>#NAME?</v>
      </c>
      <c r="M122" s="147" t="e">
        <f t="shared" ca="1" si="6"/>
        <v>#NAME?</v>
      </c>
      <c r="N122" s="148" t="e">
        <f t="shared" ca="1" si="7"/>
        <v>#NAME?</v>
      </c>
      <c r="O122" s="148" t="e">
        <f t="shared" ca="1" si="8"/>
        <v>#NAME?</v>
      </c>
      <c r="P122" s="152" t="e">
        <f t="shared" ca="1" si="9"/>
        <v>#NAME?</v>
      </c>
      <c r="Q122" s="151" t="e">
        <f ca="1">EOMONTH(Q121,0)</f>
        <v>#NAME?</v>
      </c>
      <c r="R122" s="147" t="e">
        <f t="shared" ca="1" si="10"/>
        <v>#NAME?</v>
      </c>
      <c r="S122" s="147" t="e">
        <f t="shared" ca="1" si="11"/>
        <v>#NAME?</v>
      </c>
      <c r="T122" s="148" t="e">
        <f t="shared" ca="1" si="12"/>
        <v>#NAME?</v>
      </c>
      <c r="U122" s="148" t="e">
        <f t="shared" ca="1" si="13"/>
        <v>#NAME?</v>
      </c>
      <c r="V122" s="152" t="e">
        <f t="shared" ca="1" si="14"/>
        <v>#NAME?</v>
      </c>
      <c r="W122" s="151" t="e">
        <f ca="1">EOMONTH(W121,0)</f>
        <v>#NAME?</v>
      </c>
      <c r="X122" s="147" t="e">
        <f t="shared" ca="1" si="15"/>
        <v>#NAME?</v>
      </c>
      <c r="Y122" s="147" t="e">
        <f t="shared" ca="1" si="16"/>
        <v>#NAME?</v>
      </c>
      <c r="Z122" s="148" t="e">
        <f t="shared" ca="1" si="17"/>
        <v>#NAME?</v>
      </c>
      <c r="AA122" s="148" t="e">
        <f t="shared" ca="1" si="18"/>
        <v>#NAME?</v>
      </c>
      <c r="AB122" s="152" t="e">
        <f t="shared" ca="1" si="19"/>
        <v>#NAME?</v>
      </c>
      <c r="AC122" s="151" t="e">
        <f ca="1">EOMONTH(AC121,0)</f>
        <v>#NAME?</v>
      </c>
      <c r="AD122" s="156" t="e">
        <f ca="1">IF((SUM($F$99:$F$122,$L$99:$L$122,$R$99:$R$122,$X$99:$X$122,$AD123:$AD$123))&gt;95," ",1)</f>
        <v>#NAME?</v>
      </c>
      <c r="AE122" s="147" t="e">
        <f t="shared" ca="1" si="20"/>
        <v>#NAME?</v>
      </c>
      <c r="AF122" s="148" t="e">
        <f t="shared" ca="1" si="21"/>
        <v>#NAME?</v>
      </c>
      <c r="AG122" s="148" t="e">
        <f t="shared" ca="1" si="22"/>
        <v>#NAME?</v>
      </c>
      <c r="AH122" s="152" t="e">
        <f t="shared" ca="1" si="23"/>
        <v>#NAME?</v>
      </c>
    </row>
    <row r="123" spans="1:34" ht="15.9" customHeight="1" x14ac:dyDescent="0.3">
      <c r="A123" s="119" t="e">
        <f ca="1">[1]!wwsHide()</f>
        <v>#NAME?</v>
      </c>
      <c r="E123" s="149"/>
      <c r="F123" s="148"/>
      <c r="G123" s="148"/>
      <c r="H123" s="148"/>
      <c r="I123" s="148"/>
      <c r="J123" s="150"/>
      <c r="K123" s="149"/>
      <c r="L123" s="148"/>
      <c r="M123" s="148"/>
      <c r="N123" s="148"/>
      <c r="O123" s="148"/>
      <c r="P123" s="150"/>
      <c r="Q123" s="149"/>
      <c r="R123" s="148"/>
      <c r="S123" s="148"/>
      <c r="T123" s="148"/>
      <c r="U123" s="148"/>
      <c r="V123" s="150"/>
      <c r="W123" s="149"/>
      <c r="X123" s="148"/>
      <c r="Y123" s="148"/>
      <c r="Z123" s="148"/>
      <c r="AA123" s="148"/>
      <c r="AB123" s="150"/>
      <c r="AC123" s="149"/>
      <c r="AD123" s="148"/>
      <c r="AE123" s="148"/>
      <c r="AF123" s="148"/>
      <c r="AG123" s="148"/>
      <c r="AH123" s="150"/>
    </row>
    <row r="124" spans="1:34" ht="15.9" customHeight="1" x14ac:dyDescent="0.3">
      <c r="A124" s="119" t="e">
        <f ca="1">[1]!wwsHide()</f>
        <v>#NAME?</v>
      </c>
      <c r="D124" t="s">
        <v>104</v>
      </c>
      <c r="E124" s="153"/>
      <c r="F124" s="154"/>
      <c r="G124" s="154"/>
      <c r="H124" s="154"/>
      <c r="I124" s="154"/>
      <c r="J124" s="155" t="e">
        <f ca="1">ROUND((SUM(J99:J123)/2),2)</f>
        <v>#NAME?</v>
      </c>
      <c r="K124" s="153"/>
      <c r="L124" s="154"/>
      <c r="M124" s="154"/>
      <c r="N124" s="154"/>
      <c r="O124" s="154"/>
      <c r="P124" s="155" t="e">
        <f ca="1">ROUND((SUM(P99:P123)/2),2)</f>
        <v>#NAME?</v>
      </c>
      <c r="Q124" s="153"/>
      <c r="R124" s="154"/>
      <c r="S124" s="154"/>
      <c r="T124" s="154"/>
      <c r="U124" s="154"/>
      <c r="V124" s="155" t="e">
        <f ca="1">ROUND((SUM(V99:V123)/2),2)</f>
        <v>#NAME?</v>
      </c>
      <c r="W124" s="153"/>
      <c r="X124" s="154"/>
      <c r="Y124" s="154"/>
      <c r="Z124" s="154"/>
      <c r="AA124" s="154"/>
      <c r="AB124" s="155" t="e">
        <f ca="1">ROUND((SUM(AB99:AB123)/2),2)</f>
        <v>#NAME?</v>
      </c>
      <c r="AC124" s="153"/>
      <c r="AD124" s="154"/>
      <c r="AE124" s="154"/>
      <c r="AF124" s="154"/>
      <c r="AG124" s="154"/>
      <c r="AH124" s="155" t="e">
        <f ca="1">ROUND((SUM(AH99:AH123)/2),2)</f>
        <v>#NAME?</v>
      </c>
    </row>
    <row r="125" spans="1:34" ht="15.9" customHeight="1" x14ac:dyDescent="0.3">
      <c r="A125" s="119" t="e">
        <f ca="1">[1]!wwsHide()</f>
        <v>#NAME?</v>
      </c>
    </row>
    <row r="126" spans="1:34" ht="15.9" customHeight="1" x14ac:dyDescent="0.3">
      <c r="A126" s="119" t="e">
        <f ca="1">[1]!wwsHide()</f>
        <v>#NAME?</v>
      </c>
    </row>
    <row r="127" spans="1:34" ht="15.9" customHeight="1" x14ac:dyDescent="0.3">
      <c r="A127" s="119" t="e">
        <f ca="1">[1]!wwsHide()</f>
        <v>#NAME?</v>
      </c>
      <c r="I127" t="s">
        <v>123</v>
      </c>
      <c r="J127" s="6" t="e">
        <f ca="1">SUM(J124:AH124)</f>
        <v>#NAME?</v>
      </c>
    </row>
    <row r="128" spans="1:34" ht="15.9" customHeight="1" x14ac:dyDescent="0.45">
      <c r="A128" s="119" t="e">
        <f ca="1">[1]!wwsHide()</f>
        <v>#NAME?</v>
      </c>
      <c r="J128" s="24">
        <v>48</v>
      </c>
    </row>
    <row r="129" spans="1:34" ht="15.9" customHeight="1" x14ac:dyDescent="0.3">
      <c r="A129" s="119" t="e">
        <f ca="1">[1]!wwsHide()</f>
        <v>#NAME?</v>
      </c>
      <c r="I129" t="s">
        <v>124</v>
      </c>
      <c r="J129" s="6" t="e">
        <f ca="1">ROUND((J127/J128),2)</f>
        <v>#NAME?</v>
      </c>
    </row>
    <row r="130" spans="1:34" ht="15.9" customHeight="1" x14ac:dyDescent="0.3">
      <c r="A130" s="119" t="e">
        <f ca="1">[1]!wwsHide()</f>
        <v>#NAME?</v>
      </c>
      <c r="I130" t="s">
        <v>135</v>
      </c>
      <c r="J130" s="6" t="e">
        <f ca="1">MAX(J99:J122,P99:P122,V99:V122,AB99:AB122,AH99:AH122)</f>
        <v>#NAME?</v>
      </c>
    </row>
    <row r="131" spans="1:34" ht="15.9" customHeight="1" x14ac:dyDescent="0.3">
      <c r="A131" s="119" t="e">
        <f ca="1">[1]!wwsHide()</f>
        <v>#NAME?</v>
      </c>
    </row>
    <row r="132" spans="1:34" ht="15.9" customHeight="1" x14ac:dyDescent="0.3">
      <c r="A132" s="119" t="e">
        <f ca="1">[1]!wwsHide()</f>
        <v>#NAME?</v>
      </c>
      <c r="T132" s="8" t="s">
        <v>125</v>
      </c>
      <c r="V132" s="8" t="s">
        <v>126</v>
      </c>
      <c r="W132" s="8"/>
      <c r="X132" s="8"/>
      <c r="Y132" s="8"/>
      <c r="Z132" s="8"/>
    </row>
    <row r="133" spans="1:34" ht="15.9" customHeight="1" x14ac:dyDescent="0.3">
      <c r="A133" s="119" t="e">
        <f ca="1">[1]!wwsHide()</f>
        <v>#NAME?</v>
      </c>
      <c r="T133" s="8" t="e">
        <f ca="1">I87</f>
        <v>#NAME?</v>
      </c>
      <c r="U133" s="32" t="s">
        <v>133</v>
      </c>
      <c r="V133" s="25" t="e">
        <f ca="1">IF(T133&lt;20,"N/A",IF(T133&gt;29,75,IF(AND(T133&gt;19,T134+T135&gt;0),((T133+1)*2.5),IF(AND(T133&gt;19,T134+T135=0),T133*2.5,"N/A")))/100)</f>
        <v>#NAME?</v>
      </c>
      <c r="W133" s="8"/>
      <c r="X133" s="8"/>
      <c r="Y133" s="8"/>
      <c r="Z133" s="26" t="str">
        <f ca="1">IF(ISERROR(J129)=TRUE," ",(ROUND(($J$129*V133),0)-20))</f>
        <v xml:space="preserve"> </v>
      </c>
      <c r="AA133" s="6"/>
      <c r="AB133" s="6"/>
    </row>
    <row r="134" spans="1:34" ht="15.9" customHeight="1" x14ac:dyDescent="0.3">
      <c r="A134" s="119" t="e">
        <f ca="1">[1]!wwsHide()</f>
        <v>#NAME?</v>
      </c>
      <c r="J134" s="9"/>
      <c r="T134" s="8" t="e">
        <f ca="1">J87</f>
        <v>#NAME?</v>
      </c>
      <c r="U134" s="32" t="s">
        <v>134</v>
      </c>
      <c r="V134" s="27" t="e">
        <f ca="1">P193</f>
        <v>#NAME?</v>
      </c>
      <c r="W134" s="8"/>
      <c r="X134" s="8"/>
      <c r="Y134" s="8"/>
      <c r="Z134" s="26" t="str">
        <f ca="1">IF(ISERROR(J129)=TRUE," ",(ROUND(($J$129*V134),0)-20))</f>
        <v xml:space="preserve"> </v>
      </c>
      <c r="AA134" s="6"/>
      <c r="AB134" s="6"/>
    </row>
    <row r="135" spans="1:34" ht="15.9" customHeight="1" x14ac:dyDescent="0.3">
      <c r="A135" s="119" t="e">
        <f ca="1">[1]!wwsHide()</f>
        <v>#NAME?</v>
      </c>
      <c r="T135" s="8" t="e">
        <f ca="1">K87</f>
        <v>#NAME?</v>
      </c>
      <c r="U135" s="32" t="s">
        <v>134</v>
      </c>
      <c r="V135" s="28" t="e">
        <f ca="1">H193</f>
        <v>#NAME?</v>
      </c>
      <c r="W135" s="8"/>
      <c r="X135" s="8"/>
      <c r="Y135" s="8"/>
      <c r="Z135" s="26" t="str">
        <f ca="1">IF(ISERROR(J129)=TRUE," ",(ROUND(($J$129*V135),0)-20))</f>
        <v xml:space="preserve"> </v>
      </c>
      <c r="AA135" s="6"/>
      <c r="AB135" s="6"/>
    </row>
    <row r="136" spans="1:34" ht="15.9" customHeight="1" x14ac:dyDescent="0.3">
      <c r="A136" s="119" t="e">
        <f ca="1">[1]!wwsHide()</f>
        <v>#NAME?</v>
      </c>
      <c r="T136" s="8"/>
      <c r="U136" s="32" t="s">
        <v>135</v>
      </c>
      <c r="V136" s="28">
        <v>0.75</v>
      </c>
      <c r="W136" s="8"/>
      <c r="X136" s="8"/>
      <c r="Y136" s="8"/>
      <c r="Z136" s="26" t="str">
        <f ca="1">IF(ISERROR(J129)=TRUE," ",ROUND((J130*V136),0))</f>
        <v xml:space="preserve"> </v>
      </c>
      <c r="AA136" s="6">
        <f ca="1">MAX(Z133:Z135)</f>
        <v>0</v>
      </c>
      <c r="AB136" s="6"/>
    </row>
    <row r="137" spans="1:34" ht="15.9" customHeight="1" x14ac:dyDescent="0.3">
      <c r="A137" s="119" t="e">
        <f ca="1">[1]!wwsHide()</f>
        <v>#NAME?</v>
      </c>
      <c r="T137" s="8"/>
      <c r="V137" s="8"/>
      <c r="W137" s="8"/>
      <c r="X137" s="8"/>
      <c r="Y137" s="8"/>
      <c r="Z137" s="8"/>
    </row>
    <row r="138" spans="1:34" ht="15.9" customHeight="1" x14ac:dyDescent="0.3">
      <c r="A138" s="119" t="e">
        <f ca="1">[1]!wwsHide()</f>
        <v>#NAME?</v>
      </c>
      <c r="T138" s="8"/>
      <c r="U138" s="240" t="s">
        <v>127</v>
      </c>
      <c r="V138" s="240"/>
      <c r="W138" s="8"/>
      <c r="X138" s="8"/>
      <c r="Y138" s="8"/>
      <c r="Z138" s="26">
        <f ca="1">MIN(Z136:AA136)</f>
        <v>0</v>
      </c>
    </row>
    <row r="139" spans="1:34" ht="15.9" customHeight="1" x14ac:dyDescent="0.3">
      <c r="A139" s="119" t="e">
        <f ca="1">[1]!wwsHide()</f>
        <v>#NAME?</v>
      </c>
      <c r="T139" s="8"/>
      <c r="U139" s="240" t="s">
        <v>128</v>
      </c>
      <c r="V139" s="240"/>
      <c r="W139" s="8"/>
      <c r="X139" s="8"/>
      <c r="Y139" s="8"/>
      <c r="Z139" s="26">
        <f ca="1">ROUND((Z138/2),2)</f>
        <v>0</v>
      </c>
    </row>
    <row r="140" spans="1:34" ht="15.9" customHeight="1" x14ac:dyDescent="0.3">
      <c r="A140" s="119" t="e">
        <f ca="1">[1]!wwsHide()</f>
        <v>#NAME?</v>
      </c>
      <c r="T140" s="8"/>
      <c r="U140" s="240" t="s">
        <v>129</v>
      </c>
      <c r="V140" s="240"/>
      <c r="W140" s="8"/>
      <c r="X140" s="8"/>
      <c r="Y140" s="8"/>
      <c r="Z140" s="33" t="e">
        <f ca="1">IF(YEAR(I90)&lt;1966,0.03,0.015)</f>
        <v>#NAME?</v>
      </c>
    </row>
    <row r="141" spans="1:34" ht="15.9" customHeight="1" x14ac:dyDescent="0.3">
      <c r="A141" s="119" t="e">
        <f ca="1">[1]!wwsHide()</f>
        <v>#NAME?</v>
      </c>
      <c r="T141" s="8"/>
      <c r="U141" s="240" t="s">
        <v>130</v>
      </c>
      <c r="V141" s="240"/>
      <c r="W141" s="8"/>
      <c r="X141" s="8"/>
      <c r="Y141" s="8"/>
      <c r="Z141" s="8" t="e">
        <f ca="1">ROUND((Z138*Z140),2)</f>
        <v>#NAME?</v>
      </c>
    </row>
    <row r="142" spans="1:34" ht="15.9" customHeight="1" x14ac:dyDescent="0.3">
      <c r="A142" s="119" t="e">
        <f ca="1">[1]!wwsHide()</f>
        <v>#NAME?</v>
      </c>
      <c r="T142" s="8"/>
      <c r="V142" s="30">
        <v>0.03</v>
      </c>
      <c r="W142" s="8"/>
      <c r="X142" s="8"/>
      <c r="Y142" s="8"/>
      <c r="Z142" s="31" t="e">
        <f ca="1">DATE(YEAR($I$90)+55,MONTH($I$90),DAY($I$90))</f>
        <v>#NAME?</v>
      </c>
      <c r="AA142" s="5" t="e">
        <f ca="1">DATE(YEAR($I$93)+1,MONTH($I$93),DAY($I$93))</f>
        <v>#NAME?</v>
      </c>
      <c r="AB142" s="5" t="e">
        <f ca="1">MAX(Z142:AA142)</f>
        <v>#NAME?</v>
      </c>
      <c r="AF142" s="5" t="e">
        <f ca="1">EOMONTH(AB142,0)</f>
        <v>#NAME?</v>
      </c>
      <c r="AG142" s="5" t="e">
        <f ca="1">DATE(YEAR(AF142),MONTH(AF142),DAY(AF142)+1)</f>
        <v>#NAME?</v>
      </c>
    </row>
    <row r="143" spans="1:34" ht="15.9" customHeight="1" x14ac:dyDescent="0.3">
      <c r="A143" s="119" t="e">
        <f ca="1">[1]!wwsHide()</f>
        <v>#NAME?</v>
      </c>
      <c r="T143" s="8"/>
      <c r="V143" s="30">
        <v>1.4999999999999999E-2</v>
      </c>
      <c r="W143" s="8"/>
      <c r="X143" s="8"/>
      <c r="Y143" s="8"/>
      <c r="Z143" s="31" t="e">
        <f ca="1">DATE(YEAR($I$90)+60,MONTH($I$90),DAY($I$90))</f>
        <v>#NAME?</v>
      </c>
      <c r="AA143" s="5" t="e">
        <f ca="1">DATE(YEAR($I$93)+1,MONTH($I$93),DAY($I$93))</f>
        <v>#NAME?</v>
      </c>
      <c r="AB143" s="5" t="e">
        <f ca="1">MAX(Z143:AA143)</f>
        <v>#NAME?</v>
      </c>
      <c r="AF143" s="5" t="e">
        <f ca="1">EOMONTH(AB143,0)</f>
        <v>#NAME?</v>
      </c>
      <c r="AG143" s="5" t="e">
        <f ca="1">DATE(YEAR(AF143),MONTH(AF143),DAY(AF143)+1)</f>
        <v>#NAME?</v>
      </c>
      <c r="AH143" s="5" t="e">
        <f ca="1">IF(MONTH(AG143)=1,DATE(YEAR(AG143)+19,MONTH(1),DAY(1)),DATE(YEAR(AG143)+19,MONTH(1),DAY(1)))</f>
        <v>#NAME?</v>
      </c>
    </row>
    <row r="144" spans="1:34" ht="15.9" customHeight="1" x14ac:dyDescent="0.3">
      <c r="A144" s="119" t="e">
        <f ca="1">[1]!wwsHide()</f>
        <v>#NAME?</v>
      </c>
      <c r="T144" s="8"/>
      <c r="V144" s="29" t="s">
        <v>131</v>
      </c>
      <c r="W144" s="8"/>
      <c r="X144" s="8"/>
      <c r="Y144" s="8"/>
      <c r="Z144" s="31" t="e">
        <f ca="1">IF(Z140=0.03,AG142,AG143)</f>
        <v>#NAME?</v>
      </c>
    </row>
    <row r="145" spans="1:36" ht="15.9" customHeight="1" x14ac:dyDescent="0.3">
      <c r="A145" s="119" t="e">
        <f ca="1">[1]!wwsHide()</f>
        <v>#NAME?</v>
      </c>
      <c r="T145" s="8"/>
      <c r="V145" s="29" t="s">
        <v>132</v>
      </c>
      <c r="W145" s="8"/>
      <c r="X145" s="8"/>
      <c r="Y145" s="8"/>
      <c r="Z145" s="76" t="e">
        <f ca="1">IF(Z140=0.03,"For Life",AH143)</f>
        <v>#NAME?</v>
      </c>
    </row>
    <row r="146" spans="1:36" ht="15.9" customHeight="1" x14ac:dyDescent="0.3">
      <c r="A146" s="119" t="e">
        <f ca="1">[1]!wwsHide()</f>
        <v>#NAME?</v>
      </c>
    </row>
    <row r="147" spans="1:36" ht="15.9" customHeight="1" x14ac:dyDescent="0.3">
      <c r="A147" s="119" t="e">
        <f ca="1">[1]!wwsHide()</f>
        <v>#NAME?</v>
      </c>
    </row>
    <row r="148" spans="1:36" s="49" customFormat="1" ht="15.9" customHeight="1" x14ac:dyDescent="0.3">
      <c r="A148" s="120" t="e">
        <f ca="1">[1]!wwsHide()</f>
        <v>#NAME?</v>
      </c>
      <c r="B148" s="49" t="s">
        <v>134</v>
      </c>
      <c r="AJ148" s="52"/>
    </row>
    <row r="149" spans="1:36" ht="15.9" customHeight="1" x14ac:dyDescent="0.3">
      <c r="A149" s="119" t="e">
        <f ca="1">[1]!wwsHide()</f>
        <v>#NAME?</v>
      </c>
      <c r="B149" s="14"/>
      <c r="O149" s="12"/>
    </row>
    <row r="150" spans="1:36" ht="15.9" customHeight="1" x14ac:dyDescent="0.3">
      <c r="A150" s="119" t="e">
        <f ca="1">[1]!wwsHide()</f>
        <v>#NAME?</v>
      </c>
      <c r="B150" s="15"/>
      <c r="O150" s="12"/>
    </row>
    <row r="151" spans="1:36" ht="15.9" customHeight="1" x14ac:dyDescent="0.3">
      <c r="A151" s="119" t="e">
        <f ca="1">[1]!wwsHide()</f>
        <v>#NAME?</v>
      </c>
      <c r="D151" s="239" t="s">
        <v>105</v>
      </c>
      <c r="E151" s="239"/>
      <c r="F151" s="239"/>
      <c r="G151" s="239"/>
      <c r="H151" s="239"/>
      <c r="L151" s="239" t="s">
        <v>106</v>
      </c>
      <c r="M151" s="239"/>
      <c r="N151" s="239"/>
      <c r="O151" s="239"/>
      <c r="P151" s="239"/>
    </row>
    <row r="152" spans="1:36" s="16" customFormat="1" ht="15.9" customHeight="1" x14ac:dyDescent="0.25">
      <c r="A152" s="80" t="e">
        <f ca="1">[1]!wwsHide()</f>
        <v>#NAME?</v>
      </c>
      <c r="D152" s="16" t="s">
        <v>64</v>
      </c>
      <c r="E152" s="16" t="s">
        <v>65</v>
      </c>
      <c r="F152" s="16" t="s">
        <v>58</v>
      </c>
      <c r="L152" s="16" t="s">
        <v>64</v>
      </c>
      <c r="M152" s="16" t="s">
        <v>65</v>
      </c>
      <c r="N152" s="16" t="s">
        <v>58</v>
      </c>
      <c r="O152" s="17"/>
      <c r="AJ152" s="53"/>
    </row>
    <row r="153" spans="1:36" ht="15.9" customHeight="1" x14ac:dyDescent="0.3">
      <c r="A153" s="119" t="e">
        <f ca="1">[1]!wwsHide()</f>
        <v>#NAME?</v>
      </c>
      <c r="D153" s="18"/>
      <c r="E153" s="18"/>
      <c r="F153" s="18"/>
      <c r="L153" s="18"/>
      <c r="M153" s="18"/>
      <c r="N153" s="18"/>
      <c r="O153" s="19"/>
    </row>
    <row r="154" spans="1:36" ht="15.9" customHeight="1" x14ac:dyDescent="0.3">
      <c r="A154" s="119" t="e">
        <f ca="1">[1]!wwsHide()</f>
        <v>#NAME?</v>
      </c>
      <c r="C154" s="18" t="s">
        <v>94</v>
      </c>
      <c r="D154" s="70" t="e">
        <f ca="1">L154</f>
        <v>#NAME?</v>
      </c>
      <c r="E154" s="70" t="e">
        <f ca="1">M154</f>
        <v>#NAME?</v>
      </c>
      <c r="F154" s="70" t="e">
        <f ca="1">N154</f>
        <v>#NAME?</v>
      </c>
      <c r="G154" s="32"/>
      <c r="K154" s="18" t="s">
        <v>94</v>
      </c>
      <c r="L154" s="74" t="e">
        <f ca="1">E35</f>
        <v>#NAME?</v>
      </c>
      <c r="M154" s="74" t="e">
        <f ca="1">F35</f>
        <v>#NAME?</v>
      </c>
      <c r="N154" s="74" t="e">
        <f ca="1">G35</f>
        <v>#NAME?</v>
      </c>
      <c r="O154" s="65"/>
      <c r="P154" s="32"/>
    </row>
    <row r="155" spans="1:36" ht="15.9" customHeight="1" x14ac:dyDescent="0.3">
      <c r="A155" s="119" t="e">
        <f ca="1">[1]!wwsHide()</f>
        <v>#NAME?</v>
      </c>
      <c r="B155" s="9" t="s">
        <v>107</v>
      </c>
      <c r="C155" s="18" t="s">
        <v>63</v>
      </c>
      <c r="D155" s="70" t="e">
        <f ca="1">L155+L170</f>
        <v>#NAME?</v>
      </c>
      <c r="E155" s="70" t="e">
        <f ca="1">M155+M170</f>
        <v>#NAME?</v>
      </c>
      <c r="F155" s="70" t="e">
        <f ca="1">N155+N170</f>
        <v>#NAME?</v>
      </c>
      <c r="G155" s="32"/>
      <c r="J155" s="9" t="s">
        <v>107</v>
      </c>
      <c r="K155" s="18" t="s">
        <v>108</v>
      </c>
      <c r="L155" s="74" t="e">
        <f ca="1">H43</f>
        <v>#NAME?</v>
      </c>
      <c r="M155" s="74" t="e">
        <f ca="1">I43</f>
        <v>#NAME?</v>
      </c>
      <c r="N155" s="74" t="e">
        <f ca="1">J43</f>
        <v>#NAME?</v>
      </c>
      <c r="O155" s="65"/>
      <c r="P155" s="32"/>
    </row>
    <row r="156" spans="1:36" ht="15.9" customHeight="1" x14ac:dyDescent="0.3">
      <c r="A156" s="119" t="e">
        <f ca="1">[1]!wwsHide()</f>
        <v>#NAME?</v>
      </c>
      <c r="B156" s="9" t="s">
        <v>107</v>
      </c>
      <c r="C156" s="18" t="s">
        <v>109</v>
      </c>
      <c r="D156" s="71">
        <f>L156</f>
        <v>23</v>
      </c>
      <c r="E156" s="71">
        <f>M156</f>
        <v>0</v>
      </c>
      <c r="F156" s="71">
        <f>N156</f>
        <v>0</v>
      </c>
      <c r="G156" s="32"/>
      <c r="J156" s="9" t="s">
        <v>107</v>
      </c>
      <c r="K156" s="18" t="s">
        <v>109</v>
      </c>
      <c r="L156" s="71">
        <v>23</v>
      </c>
      <c r="M156" s="71">
        <v>0</v>
      </c>
      <c r="N156" s="71">
        <v>0</v>
      </c>
      <c r="O156" s="66"/>
      <c r="P156" s="32"/>
    </row>
    <row r="157" spans="1:36" ht="15.9" customHeight="1" x14ac:dyDescent="0.3">
      <c r="A157" s="119" t="e">
        <f ca="1">[1]!wwsHide()</f>
        <v>#NAME?</v>
      </c>
      <c r="C157" s="18"/>
      <c r="D157" s="72" t="e">
        <f ca="1">D154+D155+D156</f>
        <v>#NAME?</v>
      </c>
      <c r="E157" s="72" t="e">
        <f ca="1">E154+E155+E156</f>
        <v>#NAME?</v>
      </c>
      <c r="F157" s="72" t="e">
        <f ca="1">F154+F155+F156</f>
        <v>#NAME?</v>
      </c>
      <c r="G157" s="32"/>
      <c r="K157" s="18"/>
      <c r="L157" s="72" t="e">
        <f ca="1">L154+L155+L156</f>
        <v>#NAME?</v>
      </c>
      <c r="M157" s="72" t="e">
        <f ca="1">M154+M155+M156</f>
        <v>#NAME?</v>
      </c>
      <c r="N157" s="72" t="e">
        <f ca="1">N154+N155+N156</f>
        <v>#NAME?</v>
      </c>
      <c r="O157" s="63"/>
      <c r="P157" s="32"/>
    </row>
    <row r="158" spans="1:36" ht="15.9" customHeight="1" x14ac:dyDescent="0.3">
      <c r="A158" s="119" t="e">
        <f ca="1">[1]!wwsHide()</f>
        <v>#NAME?</v>
      </c>
      <c r="C158" s="18"/>
      <c r="D158" s="72" t="e">
        <f ca="1">IF((E157+E158)&gt;72,6,IF((E157+E158)&gt;60,5,IF((E157+E158)&gt;48,4,IF((E157+E158)&gt;36,3,IF((E157+E158)&gt;24,2,IF((E157+E158)&gt;12,1,0))))))</f>
        <v>#NAME?</v>
      </c>
      <c r="E158" s="72" t="e">
        <f ca="1">IF(F157&gt;89,3,IF(F157&gt;59,2,IF(F157&gt;30,1,0)))</f>
        <v>#NAME?</v>
      </c>
      <c r="F158" s="72"/>
      <c r="G158" s="32"/>
      <c r="K158" s="18"/>
      <c r="L158" s="72" t="e">
        <f ca="1">IF((M157+M158)&gt;72,6,IF((M157+M158)&gt;60,5,IF((M157+M158)&gt;48,4,IF((M157+M158)&gt;36,3,IF((M157+M158)&gt;24,2,IF((M157+M158)&gt;12,1,0))))))</f>
        <v>#NAME?</v>
      </c>
      <c r="M158" s="72" t="e">
        <f ca="1">IF(N157&gt;89,3,IF(N157&gt;59,2,IF(N157&gt;30,1,0)))</f>
        <v>#NAME?</v>
      </c>
      <c r="N158" s="72"/>
      <c r="O158" s="63"/>
      <c r="P158" s="32"/>
    </row>
    <row r="159" spans="1:36" ht="15.9" customHeight="1" x14ac:dyDescent="0.3">
      <c r="A159" s="119" t="e">
        <f ca="1">[1]!wwsHide()</f>
        <v>#NAME?</v>
      </c>
      <c r="C159" s="18" t="s">
        <v>110</v>
      </c>
      <c r="D159" s="73" t="e">
        <f ca="1">D157+D158</f>
        <v>#NAME?</v>
      </c>
      <c r="E159" s="73" t="e">
        <f ca="1">E157+E158-(D158*12)</f>
        <v>#NAME?</v>
      </c>
      <c r="F159" s="73" t="e">
        <f ca="1">F157-(E158*30)</f>
        <v>#NAME?</v>
      </c>
      <c r="G159" s="61" t="e">
        <f ca="1">DATE(D159,E159,F159)</f>
        <v>#NAME?</v>
      </c>
      <c r="K159" s="18" t="s">
        <v>110</v>
      </c>
      <c r="L159" s="73" t="e">
        <f ca="1">L157+L158</f>
        <v>#NAME?</v>
      </c>
      <c r="M159" s="73" t="e">
        <f ca="1">M157+M158-(L158*12)</f>
        <v>#NAME?</v>
      </c>
      <c r="N159" s="73" t="e">
        <f ca="1">N157-(M158*30)</f>
        <v>#NAME?</v>
      </c>
      <c r="O159" s="61" t="e">
        <f ca="1">DATE(L159,M159,N159)</f>
        <v>#NAME?</v>
      </c>
      <c r="P159" s="32"/>
    </row>
    <row r="160" spans="1:36" ht="15.9" customHeight="1" x14ac:dyDescent="0.3">
      <c r="A160" s="119" t="e">
        <f ca="1">[1]!wwsHide()</f>
        <v>#NAME?</v>
      </c>
      <c r="C160" s="18"/>
      <c r="D160" s="73"/>
      <c r="E160" s="73"/>
      <c r="F160" s="73"/>
      <c r="G160" s="32"/>
      <c r="K160" s="18"/>
      <c r="L160" s="73"/>
      <c r="M160" s="73"/>
      <c r="N160" s="73"/>
      <c r="O160" s="63"/>
      <c r="P160" s="32"/>
    </row>
    <row r="161" spans="1:17" ht="15.9" customHeight="1" x14ac:dyDescent="0.3">
      <c r="A161" s="119" t="e">
        <f ca="1">[1]!wwsHide()</f>
        <v>#NAME?</v>
      </c>
      <c r="D161" s="73"/>
      <c r="E161" s="73"/>
      <c r="F161" s="73"/>
      <c r="G161" s="32"/>
      <c r="L161" s="73"/>
      <c r="M161" s="73"/>
      <c r="N161" s="73"/>
      <c r="O161" s="63"/>
      <c r="P161" s="32"/>
    </row>
    <row r="162" spans="1:17" ht="15.9" customHeight="1" x14ac:dyDescent="0.3">
      <c r="A162" s="119" t="e">
        <f ca="1">[1]!wwsHide()</f>
        <v>#NAME?</v>
      </c>
      <c r="C162" s="18" t="s">
        <v>60</v>
      </c>
      <c r="D162" s="73" t="e">
        <f t="shared" ref="D162:F163" ca="1" si="25">L162</f>
        <v>#NAME?</v>
      </c>
      <c r="E162" s="73" t="e">
        <f t="shared" ca="1" si="25"/>
        <v>#NAME?</v>
      </c>
      <c r="F162" s="73" t="e">
        <f t="shared" ca="1" si="25"/>
        <v>#NAME?</v>
      </c>
      <c r="G162" s="32"/>
      <c r="K162" s="18" t="s">
        <v>60</v>
      </c>
      <c r="L162" s="74" t="e">
        <f ca="1">E34</f>
        <v>#NAME?</v>
      </c>
      <c r="M162" s="74" t="e">
        <f ca="1">F34</f>
        <v>#NAME?</v>
      </c>
      <c r="N162" s="74" t="e">
        <f ca="1">G34</f>
        <v>#NAME?</v>
      </c>
      <c r="O162" s="65"/>
      <c r="P162" s="32"/>
    </row>
    <row r="163" spans="1:17" ht="15.9" customHeight="1" x14ac:dyDescent="0.3">
      <c r="A163" s="119" t="e">
        <f ca="1">[1]!wwsHide()</f>
        <v>#NAME?</v>
      </c>
      <c r="B163" s="9" t="s">
        <v>107</v>
      </c>
      <c r="C163" s="18" t="s">
        <v>111</v>
      </c>
      <c r="D163" s="71">
        <f t="shared" si="25"/>
        <v>53</v>
      </c>
      <c r="E163" s="71">
        <f t="shared" si="25"/>
        <v>0</v>
      </c>
      <c r="F163" s="71">
        <f t="shared" si="25"/>
        <v>1</v>
      </c>
      <c r="G163" s="32"/>
      <c r="J163" s="9" t="s">
        <v>107</v>
      </c>
      <c r="K163" s="18" t="s">
        <v>111</v>
      </c>
      <c r="L163" s="71">
        <v>53</v>
      </c>
      <c r="M163" s="71">
        <v>0</v>
      </c>
      <c r="N163" s="71">
        <v>1</v>
      </c>
      <c r="O163" s="66"/>
      <c r="P163" s="32"/>
    </row>
    <row r="164" spans="1:17" ht="15.9" customHeight="1" x14ac:dyDescent="0.3">
      <c r="A164" s="119" t="e">
        <f ca="1">[1]!wwsHide()</f>
        <v>#NAME?</v>
      </c>
      <c r="C164" s="18"/>
      <c r="D164" s="72" t="e">
        <f ca="1">D161+D162+D163</f>
        <v>#NAME?</v>
      </c>
      <c r="E164" s="72" t="e">
        <f ca="1">E161+E162+E163</f>
        <v>#NAME?</v>
      </c>
      <c r="F164" s="72" t="e">
        <f ca="1">F161+F162+F163</f>
        <v>#NAME?</v>
      </c>
      <c r="G164" s="32"/>
      <c r="K164" s="18"/>
      <c r="L164" s="72" t="e">
        <f ca="1">L162+L163</f>
        <v>#NAME?</v>
      </c>
      <c r="M164" s="72" t="e">
        <f ca="1">M162+M163</f>
        <v>#NAME?</v>
      </c>
      <c r="N164" s="72" t="e">
        <f ca="1">N162+N163</f>
        <v>#NAME?</v>
      </c>
      <c r="O164" s="63"/>
      <c r="P164" s="32"/>
    </row>
    <row r="165" spans="1:17" ht="15.9" customHeight="1" x14ac:dyDescent="0.3">
      <c r="A165" s="119" t="e">
        <f ca="1">[1]!wwsHide()</f>
        <v>#NAME?</v>
      </c>
      <c r="C165" s="18"/>
      <c r="D165" s="72" t="e">
        <f ca="1">IF((E164+E165)&gt;72,6,IF((E164+E165)&gt;60,5,IF((E164+E165)&gt;48,4,IF((E164+E165)&gt;36,3,IF((E164+E165)&gt;24,2,IF((E164+E165)&gt;12,1,0))))))</f>
        <v>#NAME?</v>
      </c>
      <c r="E165" s="72" t="e">
        <f ca="1">IF(F164&gt;89,3,IF(F164&gt;59,2,IF(F164&gt;30,1,0)))</f>
        <v>#NAME?</v>
      </c>
      <c r="F165" s="72"/>
      <c r="G165" s="32"/>
      <c r="K165" s="18"/>
      <c r="L165" s="72" t="e">
        <f ca="1">IF((M164+M165)&gt;72,6,IF((M164+M165)&gt;60,5,IF((M164+M165)&gt;48,4,IF((M164+M165)&gt;36,3,IF((M164+M165)&gt;24,2,IF((M164+M165)&gt;12,1,0))))))</f>
        <v>#NAME?</v>
      </c>
      <c r="M165" s="72" t="e">
        <f ca="1">IF(N164&gt;89,3,IF(N164&gt;59,2,IF(N164&gt;30,1,0)))</f>
        <v>#NAME?</v>
      </c>
      <c r="N165" s="72"/>
      <c r="O165" s="63"/>
      <c r="P165" s="32"/>
    </row>
    <row r="166" spans="1:17" ht="15.9" customHeight="1" x14ac:dyDescent="0.3">
      <c r="A166" s="119" t="e">
        <f ca="1">[1]!wwsHide()</f>
        <v>#NAME?</v>
      </c>
      <c r="C166" s="18" t="s">
        <v>112</v>
      </c>
      <c r="D166" s="73" t="e">
        <f ca="1">D164+D165</f>
        <v>#NAME?</v>
      </c>
      <c r="E166" s="73" t="e">
        <f ca="1">E164+E165-(D165*12)</f>
        <v>#NAME?</v>
      </c>
      <c r="F166" s="73" t="e">
        <f ca="1">F164-(E165*30)</f>
        <v>#NAME?</v>
      </c>
      <c r="G166" s="61" t="e">
        <f ca="1">DATE(D166,E166,F166)</f>
        <v>#NAME?</v>
      </c>
      <c r="K166" s="18" t="s">
        <v>112</v>
      </c>
      <c r="L166" s="73" t="e">
        <f ca="1">L164+L165</f>
        <v>#NAME?</v>
      </c>
      <c r="M166" s="73" t="e">
        <f ca="1">M164+M165-(L165*12)</f>
        <v>#NAME?</v>
      </c>
      <c r="N166" s="73" t="e">
        <f ca="1">N164-(M165*30)</f>
        <v>#NAME?</v>
      </c>
      <c r="O166" s="61" t="e">
        <f ca="1">DATE(L166,M166,N166)</f>
        <v>#NAME?</v>
      </c>
      <c r="P166" s="32"/>
    </row>
    <row r="167" spans="1:17" ht="15.9" customHeight="1" x14ac:dyDescent="0.3">
      <c r="A167" s="119" t="e">
        <f ca="1">[1]!wwsHide()</f>
        <v>#NAME?</v>
      </c>
      <c r="D167" s="73"/>
      <c r="E167" s="73"/>
      <c r="F167" s="73"/>
      <c r="G167" s="32"/>
      <c r="L167" s="73"/>
      <c r="M167" s="73"/>
      <c r="N167" s="73"/>
      <c r="O167" s="63"/>
      <c r="P167" s="32"/>
    </row>
    <row r="168" spans="1:17" ht="15.9" customHeight="1" x14ac:dyDescent="0.3">
      <c r="A168" s="119" t="e">
        <f ca="1">[1]!wwsHide()</f>
        <v>#NAME?</v>
      </c>
      <c r="D168" s="73"/>
      <c r="E168" s="73"/>
      <c r="F168" s="73"/>
      <c r="G168" s="32"/>
      <c r="L168" s="73"/>
      <c r="M168" s="73"/>
      <c r="N168" s="73"/>
      <c r="O168" s="63"/>
      <c r="P168" s="32"/>
    </row>
    <row r="169" spans="1:17" ht="15.9" customHeight="1" x14ac:dyDescent="0.3">
      <c r="A169" s="119" t="e">
        <f ca="1">[1]!wwsHide()</f>
        <v>#NAME?</v>
      </c>
      <c r="C169" s="18" t="s">
        <v>113</v>
      </c>
      <c r="D169" s="70" t="e">
        <f ca="1">L169</f>
        <v>#NAME?</v>
      </c>
      <c r="E169" s="70" t="e">
        <f ca="1">M169</f>
        <v>#NAME?</v>
      </c>
      <c r="F169" s="70" t="e">
        <f ca="1">N169</f>
        <v>#NAME?</v>
      </c>
      <c r="G169" s="32"/>
      <c r="K169" s="18" t="s">
        <v>113</v>
      </c>
      <c r="L169" s="74" t="e">
        <f ca="1">E37</f>
        <v>#NAME?</v>
      </c>
      <c r="M169" s="74" t="e">
        <f ca="1">F37</f>
        <v>#NAME?</v>
      </c>
      <c r="N169" s="74" t="e">
        <f ca="1">G37</f>
        <v>#NAME?</v>
      </c>
      <c r="O169" s="65"/>
      <c r="P169" s="67"/>
      <c r="Q169" s="20"/>
    </row>
    <row r="170" spans="1:17" ht="15.9" customHeight="1" x14ac:dyDescent="0.3">
      <c r="A170" s="119" t="e">
        <f ca="1">[1]!wwsHide()</f>
        <v>#NAME?</v>
      </c>
      <c r="C170" s="18"/>
      <c r="D170" s="71">
        <v>0</v>
      </c>
      <c r="E170" s="71">
        <v>0</v>
      </c>
      <c r="F170" s="71">
        <v>0</v>
      </c>
      <c r="G170" s="32"/>
      <c r="J170" s="9" t="s">
        <v>114</v>
      </c>
      <c r="K170" s="18" t="s">
        <v>115</v>
      </c>
      <c r="L170" s="75">
        <v>0</v>
      </c>
      <c r="M170" s="75">
        <v>0</v>
      </c>
      <c r="N170" s="75">
        <v>0</v>
      </c>
      <c r="O170" s="65"/>
      <c r="P170" s="67"/>
      <c r="Q170" s="20"/>
    </row>
    <row r="171" spans="1:17" ht="15.9" customHeight="1" x14ac:dyDescent="0.3">
      <c r="A171" s="119" t="e">
        <f ca="1">[1]!wwsHide()</f>
        <v>#NAME?</v>
      </c>
      <c r="C171" s="18"/>
      <c r="D171" s="72" t="e">
        <f ca="1">D169-D170</f>
        <v>#NAME?</v>
      </c>
      <c r="E171" s="72" t="e">
        <f ca="1">IF(F172=0,(E169-E170),IF(F172=30,(E169-E170-1),IF(F172=60,(E169-E170-2),IF(F172=90,(E169-E170-3),"error"))))</f>
        <v>#NAME?</v>
      </c>
      <c r="F171" s="72" t="e">
        <f ca="1">F169-F170</f>
        <v>#NAME?</v>
      </c>
      <c r="G171" s="32"/>
      <c r="K171" s="18"/>
      <c r="L171" s="72" t="e">
        <f ca="1">L169-L170</f>
        <v>#NAME?</v>
      </c>
      <c r="M171" s="72" t="e">
        <f ca="1">IF(N172=0,(M169-M170),IF(N172=30,(M169-M170-1),IF(N172=60,(M169-M170-2),IF(N172=90,(M169-M170-3),"error"))))</f>
        <v>#NAME?</v>
      </c>
      <c r="N171" s="72" t="e">
        <f ca="1">N169-N170</f>
        <v>#NAME?</v>
      </c>
      <c r="O171" s="63"/>
      <c r="P171" s="32"/>
    </row>
    <row r="172" spans="1:17" ht="15.9" customHeight="1" x14ac:dyDescent="0.3">
      <c r="A172" s="119" t="e">
        <f ca="1">[1]!wwsHide()</f>
        <v>#NAME?</v>
      </c>
      <c r="C172" s="18"/>
      <c r="D172" s="72" t="e">
        <f ca="1">IF(E172=0,0,IF(E172=12,1,IF(E172=24,2,IF(E172=36,3,IF(E172=48,4,IF(E172=60,5,"error"))))))</f>
        <v>#NAME?</v>
      </c>
      <c r="E172" s="72" t="e">
        <f ca="1">IF(E171&gt;(-1),0,IF(E171&lt;0,12,IF(E171&lt;(-12),24,IF(E171&lt;(-24),36,IF(E171&lt;(-36),48,IF(E171&lt;(-48),60,"error"))))))</f>
        <v>#NAME?</v>
      </c>
      <c r="F172" s="72" t="e">
        <f ca="1">IF(F171&gt;(-1),0,IF(F171&gt;(-31),30,IF(F171&gt;(-61),60,IF(F171&gt;(-91),90,"error"))))</f>
        <v>#NAME?</v>
      </c>
      <c r="G172" s="32"/>
      <c r="K172" s="18"/>
      <c r="L172" s="72" t="e">
        <f ca="1">IF(M172=0,0,IF(M172=12,1,IF(M172=24,2,IF(M172=36,3,IF(M172=48,4,IF(M172=60,5,"error"))))))</f>
        <v>#NAME?</v>
      </c>
      <c r="M172" s="72" t="e">
        <f ca="1">IF(M171&gt;(-1),0,IF(M171&lt;0,12,IF(M171&lt;(-12),24,IF(M171&lt;(-24),36,IF(M171&lt;(-36),48,IF(M171&lt;(-48),60,"error"))))))</f>
        <v>#NAME?</v>
      </c>
      <c r="N172" s="72" t="e">
        <f ca="1">IF(N171&gt;(-1),0,IF(N171&gt;(-31),30,IF(N171&gt;(-61),60,IF(N171&gt;(-91),90,"error"))))</f>
        <v>#NAME?</v>
      </c>
      <c r="O172" s="63"/>
      <c r="P172" s="32"/>
    </row>
    <row r="173" spans="1:17" ht="15.9" customHeight="1" x14ac:dyDescent="0.3">
      <c r="A173" s="119" t="e">
        <f ca="1">[1]!wwsHide()</f>
        <v>#NAME?</v>
      </c>
      <c r="C173" s="18" t="s">
        <v>116</v>
      </c>
      <c r="D173" s="73" t="e">
        <f ca="1">D171-D172</f>
        <v>#NAME?</v>
      </c>
      <c r="E173" s="73" t="e">
        <f ca="1">E171+E172</f>
        <v>#NAME?</v>
      </c>
      <c r="F173" s="73" t="e">
        <f ca="1">F171+F172</f>
        <v>#NAME?</v>
      </c>
      <c r="G173" s="32"/>
      <c r="K173" s="18" t="s">
        <v>116</v>
      </c>
      <c r="L173" s="73" t="e">
        <f ca="1">L171-L172</f>
        <v>#NAME?</v>
      </c>
      <c r="M173" s="73" t="e">
        <f ca="1">M171+M172</f>
        <v>#NAME?</v>
      </c>
      <c r="N173" s="73" t="e">
        <f ca="1">N171+N172</f>
        <v>#NAME?</v>
      </c>
      <c r="O173" s="63"/>
      <c r="P173" s="32"/>
    </row>
    <row r="174" spans="1:17" ht="15.9" customHeight="1" x14ac:dyDescent="0.3">
      <c r="A174" s="119" t="e">
        <f ca="1">[1]!wwsHide()</f>
        <v>#NAME?</v>
      </c>
      <c r="D174" s="73"/>
      <c r="E174" s="73"/>
      <c r="F174" s="73"/>
      <c r="G174" s="32"/>
      <c r="L174" s="73"/>
      <c r="M174" s="73"/>
      <c r="N174" s="73"/>
      <c r="O174" s="63"/>
      <c r="P174" s="32"/>
    </row>
    <row r="175" spans="1:17" ht="15.9" customHeight="1" x14ac:dyDescent="0.3">
      <c r="A175" s="119" t="e">
        <f ca="1">[1]!wwsHide()</f>
        <v>#NAME?</v>
      </c>
      <c r="D175" s="73"/>
      <c r="E175" s="73"/>
      <c r="F175" s="73"/>
      <c r="G175" s="32"/>
      <c r="L175" s="73"/>
      <c r="M175" s="73"/>
      <c r="N175" s="73"/>
      <c r="O175" s="63"/>
      <c r="P175" s="32"/>
    </row>
    <row r="176" spans="1:17" ht="15.9" customHeight="1" x14ac:dyDescent="0.3">
      <c r="A176" s="119" t="e">
        <f ca="1">[1]!wwsHide()</f>
        <v>#NAME?</v>
      </c>
      <c r="C176" s="18" t="s">
        <v>112</v>
      </c>
      <c r="D176" s="73" t="e">
        <f ca="1">D166</f>
        <v>#NAME?</v>
      </c>
      <c r="E176" s="73" t="e">
        <f ca="1">E166</f>
        <v>#NAME?</v>
      </c>
      <c r="F176" s="73" t="e">
        <f ca="1">F166</f>
        <v>#NAME?</v>
      </c>
      <c r="G176" s="32"/>
      <c r="K176" s="18" t="s">
        <v>112</v>
      </c>
      <c r="L176" s="73" t="e">
        <f ca="1">L166</f>
        <v>#NAME?</v>
      </c>
      <c r="M176" s="73" t="e">
        <f ca="1">M166</f>
        <v>#NAME?</v>
      </c>
      <c r="N176" s="73" t="e">
        <f ca="1">N166</f>
        <v>#NAME?</v>
      </c>
      <c r="O176" s="63"/>
      <c r="P176" s="32"/>
    </row>
    <row r="177" spans="1:17" ht="15.9" customHeight="1" x14ac:dyDescent="0.3">
      <c r="A177" s="119" t="e">
        <f ca="1">[1]!wwsHide()</f>
        <v>#NAME?</v>
      </c>
      <c r="B177" s="9" t="s">
        <v>114</v>
      </c>
      <c r="C177" s="18" t="s">
        <v>117</v>
      </c>
      <c r="D177" s="71" t="e">
        <f ca="1">D159</f>
        <v>#NAME?</v>
      </c>
      <c r="E177" s="71" t="e">
        <f ca="1">E159</f>
        <v>#NAME?</v>
      </c>
      <c r="F177" s="71" t="e">
        <f ca="1">F159</f>
        <v>#NAME?</v>
      </c>
      <c r="G177" s="32"/>
      <c r="J177" s="9" t="s">
        <v>114</v>
      </c>
      <c r="K177" s="18" t="s">
        <v>117</v>
      </c>
      <c r="L177" s="71" t="e">
        <f ca="1">L159</f>
        <v>#NAME?</v>
      </c>
      <c r="M177" s="71" t="e">
        <f ca="1">M159</f>
        <v>#NAME?</v>
      </c>
      <c r="N177" s="71" t="e">
        <f ca="1">N159</f>
        <v>#NAME?</v>
      </c>
      <c r="O177" s="63"/>
      <c r="P177" s="32"/>
    </row>
    <row r="178" spans="1:17" ht="15.9" customHeight="1" x14ac:dyDescent="0.3">
      <c r="A178" s="119" t="e">
        <f ca="1">[1]!wwsHide()</f>
        <v>#NAME?</v>
      </c>
      <c r="C178" s="18"/>
      <c r="D178" s="72" t="e">
        <f ca="1">D176-D177</f>
        <v>#NAME?</v>
      </c>
      <c r="E178" s="72" t="e">
        <f ca="1">IF(F179=0,(E176-E177),IF(F179=30,(E176-E177-1),IF(F179=60,(E176-E177-2),IF(F179=90,(E176-E177-3),"error"))))</f>
        <v>#NAME?</v>
      </c>
      <c r="F178" s="72" t="e">
        <f ca="1">F176-F177</f>
        <v>#NAME?</v>
      </c>
      <c r="G178" s="32"/>
      <c r="K178" s="18"/>
      <c r="L178" s="72" t="e">
        <f ca="1">L176-L177</f>
        <v>#NAME?</v>
      </c>
      <c r="M178" s="72" t="e">
        <f ca="1">IF(N179=0,(M176-M177),IF(N179=30,(M176-M177-1),IF(N179=60,(M176-M177-2),IF(N179=90,(M176-M177-3),"error"))))</f>
        <v>#NAME?</v>
      </c>
      <c r="N178" s="72" t="e">
        <f ca="1">N176-N177</f>
        <v>#NAME?</v>
      </c>
      <c r="O178" s="63"/>
      <c r="P178" s="32"/>
    </row>
    <row r="179" spans="1:17" ht="15.9" customHeight="1" x14ac:dyDescent="0.3">
      <c r="A179" s="119" t="e">
        <f ca="1">[1]!wwsHide()</f>
        <v>#NAME?</v>
      </c>
      <c r="C179" s="18"/>
      <c r="D179" s="72" t="e">
        <f ca="1">IF(E179=0,0,IF(E179=12,1,IF(E179=24,2,IF(E179=36,3,IF(E179=48,4,IF(E179=60,5,"error"))))))</f>
        <v>#NAME?</v>
      </c>
      <c r="E179" s="72" t="e">
        <f ca="1">IF(E178&gt;(-1),0,IF(E178&lt;0,12,IF(E178&lt;(-12),24,IF(E178&lt;(-24),36,IF(E178&lt;(-36),48,IF(E178&lt;(-48),60,"error"))))))</f>
        <v>#NAME?</v>
      </c>
      <c r="F179" s="72" t="e">
        <f ca="1">IF(F178&gt;(-1),0,IF(F178&gt;(-31),30,IF(F178&gt;(-61),60,IF(F178&gt;(-91),90,"error"))))</f>
        <v>#NAME?</v>
      </c>
      <c r="G179" s="32"/>
      <c r="H179" s="32"/>
      <c r="K179" s="18"/>
      <c r="L179" s="72" t="e">
        <f ca="1">IF(M179=0,0,IF(M179=12,1,IF(M179=24,2,IF(M179=36,3,IF(M179=48,4,IF(M179=60,5,"error"))))))</f>
        <v>#NAME?</v>
      </c>
      <c r="M179" s="72" t="e">
        <f ca="1">IF(M178&gt;(-1),0,IF(M178&lt;0,12,IF(M178&lt;(-12),24,IF(M178&lt;(-24),36,IF(M178&lt;(-36),48,IF(M178&lt;(-48),60,"error"))))))</f>
        <v>#NAME?</v>
      </c>
      <c r="N179" s="72" t="e">
        <f ca="1">IF(N178&gt;(-1),0,IF(N178&gt;(-31),30,IF(N178&gt;(-61),60,IF(N178&gt;(-91),90,"error"))))</f>
        <v>#NAME?</v>
      </c>
      <c r="O179" s="63"/>
      <c r="P179" s="32"/>
    </row>
    <row r="180" spans="1:17" ht="15.9" customHeight="1" x14ac:dyDescent="0.3">
      <c r="A180" s="119" t="e">
        <f ca="1">[1]!wwsHide()</f>
        <v>#NAME?</v>
      </c>
      <c r="C180" s="18" t="s">
        <v>118</v>
      </c>
      <c r="D180" s="73" t="e">
        <f ca="1">D178-D179</f>
        <v>#NAME?</v>
      </c>
      <c r="E180" s="73" t="e">
        <f ca="1">E178+E179</f>
        <v>#NAME?</v>
      </c>
      <c r="F180" s="73" t="e">
        <f ca="1">F178+F179</f>
        <v>#NAME?</v>
      </c>
      <c r="G180" s="32"/>
      <c r="H180" s="62" t="e">
        <f ca="1">(IF(D180&lt;0,0,IF(E180&gt;0,(D180+1),IF(F180&gt;0,(D180+1),D180))))/100</f>
        <v>#NAME?</v>
      </c>
      <c r="K180" s="18" t="s">
        <v>118</v>
      </c>
      <c r="L180" s="73" t="e">
        <f ca="1">L178-L179</f>
        <v>#NAME?</v>
      </c>
      <c r="M180" s="73" t="e">
        <f ca="1">M178+M179</f>
        <v>#NAME?</v>
      </c>
      <c r="N180" s="73" t="e">
        <f ca="1">N178+N179</f>
        <v>#NAME?</v>
      </c>
      <c r="O180" s="63"/>
      <c r="P180" s="62" t="e">
        <f ca="1">(IF(L180&lt;0,0,IF(M180&gt;0,(L180+1),IF(N180&gt;0,(L180+1),L180))))/100</f>
        <v>#NAME?</v>
      </c>
      <c r="Q180" s="21"/>
    </row>
    <row r="181" spans="1:17" ht="15.9" customHeight="1" x14ac:dyDescent="0.3">
      <c r="A181" s="119" t="e">
        <f ca="1">[1]!wwsHide()</f>
        <v>#NAME?</v>
      </c>
      <c r="D181" s="73"/>
      <c r="E181" s="73"/>
      <c r="F181" s="73"/>
      <c r="G181" s="62"/>
      <c r="H181" s="32"/>
      <c r="L181" s="73"/>
      <c r="M181" s="73"/>
      <c r="N181" s="73"/>
      <c r="O181" s="63"/>
      <c r="P181" s="32"/>
    </row>
    <row r="182" spans="1:17" ht="15.9" customHeight="1" x14ac:dyDescent="0.3">
      <c r="A182" s="119" t="e">
        <f ca="1">[1]!wwsHide()</f>
        <v>#NAME?</v>
      </c>
      <c r="D182" s="73"/>
      <c r="E182" s="73"/>
      <c r="F182" s="73"/>
      <c r="G182" s="32"/>
      <c r="H182" s="32"/>
      <c r="L182" s="73"/>
      <c r="M182" s="73"/>
      <c r="N182" s="73"/>
      <c r="O182" s="63"/>
      <c r="P182" s="32"/>
    </row>
    <row r="183" spans="1:17" ht="15.9" customHeight="1" x14ac:dyDescent="0.3">
      <c r="A183" s="119" t="e">
        <f ca="1">[1]!wwsHide()</f>
        <v>#NAME?</v>
      </c>
      <c r="C183" s="18" t="s">
        <v>116</v>
      </c>
      <c r="D183" s="73" t="e">
        <f ca="1">D173</f>
        <v>#NAME?</v>
      </c>
      <c r="E183" s="73" t="e">
        <f ca="1">E173</f>
        <v>#NAME?</v>
      </c>
      <c r="F183" s="73" t="e">
        <f ca="1">F173</f>
        <v>#NAME?</v>
      </c>
      <c r="G183" s="32"/>
      <c r="H183" s="32"/>
      <c r="K183" s="18" t="s">
        <v>116</v>
      </c>
      <c r="L183" s="73" t="e">
        <f ca="1">L173</f>
        <v>#NAME?</v>
      </c>
      <c r="M183" s="73" t="e">
        <f ca="1">M173</f>
        <v>#NAME?</v>
      </c>
      <c r="N183" s="73" t="e">
        <f ca="1">N173</f>
        <v>#NAME?</v>
      </c>
      <c r="O183" s="63"/>
      <c r="P183" s="32"/>
    </row>
    <row r="184" spans="1:17" ht="15.9" customHeight="1" x14ac:dyDescent="0.3">
      <c r="A184" s="119" t="e">
        <f ca="1">[1]!wwsHide()</f>
        <v>#NAME?</v>
      </c>
      <c r="B184" s="9" t="s">
        <v>114</v>
      </c>
      <c r="C184" s="18" t="s">
        <v>119</v>
      </c>
      <c r="D184" s="71" t="e">
        <f ca="1">IF($G159&gt;$G166,D159,D166)</f>
        <v>#NAME?</v>
      </c>
      <c r="E184" s="71" t="e">
        <f ca="1">IF($G159&gt;$G166,E159,E166)</f>
        <v>#NAME?</v>
      </c>
      <c r="F184" s="71" t="e">
        <f ca="1">IF($G159&gt;$G166,F159,F166)</f>
        <v>#NAME?</v>
      </c>
      <c r="G184" s="32"/>
      <c r="H184" s="32"/>
      <c r="J184" s="9" t="s">
        <v>114</v>
      </c>
      <c r="K184" s="18" t="s">
        <v>119</v>
      </c>
      <c r="L184" s="71" t="e">
        <f ca="1">IF($O159&gt;$O166,L159,L166)</f>
        <v>#NAME?</v>
      </c>
      <c r="M184" s="71" t="e">
        <f ca="1">IF($O159&gt;$O166,M159,M166)</f>
        <v>#NAME?</v>
      </c>
      <c r="N184" s="71" t="e">
        <f ca="1">IF($O159&gt;$O166,N159,N166)</f>
        <v>#NAME?</v>
      </c>
      <c r="O184" s="63"/>
      <c r="P184" s="32"/>
    </row>
    <row r="185" spans="1:17" ht="15.9" customHeight="1" x14ac:dyDescent="0.3">
      <c r="A185" s="119" t="e">
        <f ca="1">[1]!wwsHide()</f>
        <v>#NAME?</v>
      </c>
      <c r="D185" s="72" t="e">
        <f ca="1">D183-D184</f>
        <v>#NAME?</v>
      </c>
      <c r="E185" s="72" t="e">
        <f ca="1">IF(F186=0,(E183-E184),IF(F186=30,(E183-E184-1),IF(F186=60,(E183-E184-2),IF(F186=90,(E183-E184-3),"error"))))</f>
        <v>#NAME?</v>
      </c>
      <c r="F185" s="72" t="e">
        <f ca="1">F183-F184</f>
        <v>#NAME?</v>
      </c>
      <c r="G185" s="63"/>
      <c r="H185" s="32"/>
      <c r="L185" s="72" t="e">
        <f ca="1">L183-L184</f>
        <v>#NAME?</v>
      </c>
      <c r="M185" s="72" t="e">
        <f ca="1">IF(N186=0,(M183-M184),IF(N186=30,(M183-M184-1),IF(N186=60,(M183-M184-2),IF(N186=90,(M183-M184-3),"error"))))</f>
        <v>#NAME?</v>
      </c>
      <c r="N185" s="72" t="e">
        <f ca="1">N183-N184</f>
        <v>#NAME?</v>
      </c>
      <c r="O185" s="63"/>
      <c r="P185" s="32"/>
    </row>
    <row r="186" spans="1:17" ht="15.9" customHeight="1" x14ac:dyDescent="0.3">
      <c r="A186" s="119" t="e">
        <f ca="1">[1]!wwsHide()</f>
        <v>#NAME?</v>
      </c>
      <c r="D186" s="72" t="e">
        <f ca="1">IF(E186=0,0,IF(E186=12,1,IF(E186=24,2,IF(E186=36,3,IF(E186=48,4,IF(E186=60,5,"error"))))))</f>
        <v>#NAME?</v>
      </c>
      <c r="E186" s="72" t="e">
        <f ca="1">IF(E185&gt;(-1),0,IF(E185&lt;0,12,IF(E185&lt;(-12),24,IF(E185&lt;(-24),36,IF(E185&lt;(-36),48,IF(E185&lt;(-48),60,"error"))))))</f>
        <v>#NAME?</v>
      </c>
      <c r="F186" s="72" t="e">
        <f ca="1">IF(F185&gt;(-1),0,IF(F185&gt;(-31),30,IF(F185&gt;(-61),60,IF(F185&gt;(-91),90,"error"))))</f>
        <v>#NAME?</v>
      </c>
      <c r="G186" s="63"/>
      <c r="H186" s="32"/>
      <c r="L186" s="72" t="e">
        <f ca="1">IF(M186=0,0,IF(M186=12,1,IF(M186=24,2,IF(M186=36,3,IF(M186=48,4,IF(M186=60,5,"error"))))))</f>
        <v>#NAME?</v>
      </c>
      <c r="M186" s="72" t="e">
        <f ca="1">IF(M185&gt;(-1),0,IF(M185&lt;0,12,IF(M185&lt;(-12),24,IF(M185&lt;(-24),36,IF(M185&lt;(-36),48,IF(M185&lt;(-48),60,"error"))))))</f>
        <v>#NAME?</v>
      </c>
      <c r="N186" s="72" t="e">
        <f ca="1">IF(N185&gt;(-1),0,IF(N185&gt;(-31),30,IF(N185&gt;(-61),60,IF(N185&gt;(-91),90,"error"))))</f>
        <v>#NAME?</v>
      </c>
      <c r="O186" s="63"/>
      <c r="P186" s="32"/>
    </row>
    <row r="187" spans="1:17" ht="15.9" customHeight="1" x14ac:dyDescent="0.3">
      <c r="A187" s="119" t="e">
        <f ca="1">[1]!wwsHide()</f>
        <v>#NAME?</v>
      </c>
      <c r="C187" s="18" t="s">
        <v>120</v>
      </c>
      <c r="D187" s="73" t="e">
        <f ca="1">D185-D186</f>
        <v>#NAME?</v>
      </c>
      <c r="E187" s="73" t="e">
        <f ca="1">E185+E186</f>
        <v>#NAME?</v>
      </c>
      <c r="F187" s="73" t="e">
        <f ca="1">F185+F186</f>
        <v>#NAME?</v>
      </c>
      <c r="G187" s="63"/>
      <c r="H187" s="62" t="e">
        <f ca="1">((IF(D187&lt;0,0,IF(E187&gt;0,(D187+1),IF(F187&gt;0,(D187+1),D187))))/100)*2</f>
        <v>#NAME?</v>
      </c>
      <c r="K187" s="18" t="s">
        <v>120</v>
      </c>
      <c r="L187" s="73" t="e">
        <f ca="1">L185-L186</f>
        <v>#NAME?</v>
      </c>
      <c r="M187" s="73" t="e">
        <f ca="1">M185+M186</f>
        <v>#NAME?</v>
      </c>
      <c r="N187" s="73" t="e">
        <f ca="1">N185+N186</f>
        <v>#NAME?</v>
      </c>
      <c r="O187" s="63"/>
      <c r="P187" s="62" t="e">
        <f ca="1">((IF(L187&lt;0,0,IF(M187&gt;0,(L187+1),IF(N187&gt;0,(L187+1),L187))))/100)*2</f>
        <v>#NAME?</v>
      </c>
      <c r="Q187" s="21"/>
    </row>
    <row r="188" spans="1:17" ht="15.9" customHeight="1" x14ac:dyDescent="0.3">
      <c r="A188" s="119" t="e">
        <f ca="1">[1]!wwsHide()</f>
        <v>#NAME?</v>
      </c>
      <c r="D188" s="32"/>
      <c r="E188" s="32"/>
      <c r="F188" s="32"/>
      <c r="G188" s="63"/>
      <c r="H188" s="32"/>
      <c r="L188" s="73"/>
      <c r="M188" s="73"/>
      <c r="N188" s="73"/>
      <c r="O188" s="63"/>
      <c r="P188" s="32"/>
    </row>
    <row r="189" spans="1:17" ht="15.9" customHeight="1" x14ac:dyDescent="0.3">
      <c r="A189" s="119" t="e">
        <f ca="1">[1]!wwsHide()</f>
        <v>#NAME?</v>
      </c>
      <c r="D189" s="32"/>
      <c r="E189" s="32"/>
      <c r="F189" s="32"/>
      <c r="G189" s="32"/>
      <c r="H189" s="32"/>
      <c r="L189" s="73"/>
      <c r="M189" s="73"/>
      <c r="N189" s="73"/>
      <c r="O189" s="63"/>
      <c r="P189" s="32"/>
    </row>
    <row r="190" spans="1:17" ht="15.9" customHeight="1" x14ac:dyDescent="0.3">
      <c r="A190" s="119" t="e">
        <f ca="1">[1]!wwsHide()</f>
        <v>#NAME?</v>
      </c>
      <c r="D190" s="32"/>
      <c r="E190" s="32"/>
      <c r="F190" s="32"/>
      <c r="G190" s="32"/>
      <c r="H190" s="62" t="e">
        <f ca="1">IF((H187)=0,0,0.5)</f>
        <v>#NAME?</v>
      </c>
      <c r="K190" s="18" t="s">
        <v>121</v>
      </c>
      <c r="L190" s="73"/>
      <c r="M190" s="73"/>
      <c r="N190" s="73"/>
      <c r="O190" s="63"/>
      <c r="P190" s="62" t="e">
        <f ca="1">IF((P187)=0,0,0.5)</f>
        <v>#NAME?</v>
      </c>
      <c r="Q190" s="21"/>
    </row>
    <row r="191" spans="1:17" ht="15.9" customHeight="1" x14ac:dyDescent="0.3">
      <c r="A191" s="119" t="e">
        <f ca="1">[1]!wwsHide()</f>
        <v>#NAME?</v>
      </c>
      <c r="D191" s="32"/>
      <c r="E191" s="32"/>
      <c r="F191" s="32"/>
      <c r="G191" s="32"/>
      <c r="H191" s="32"/>
      <c r="L191" s="32"/>
      <c r="M191" s="32"/>
      <c r="N191" s="32"/>
      <c r="O191" s="63"/>
      <c r="P191" s="32"/>
    </row>
    <row r="192" spans="1:17" ht="15.9" customHeight="1" x14ac:dyDescent="0.3">
      <c r="A192" s="119" t="e">
        <f ca="1">[1]!wwsHide()</f>
        <v>#NAME?</v>
      </c>
      <c r="D192" s="32"/>
      <c r="E192" s="32"/>
      <c r="F192" s="32"/>
      <c r="G192" s="32"/>
      <c r="H192" s="32"/>
      <c r="L192" s="32"/>
      <c r="M192" s="32"/>
      <c r="N192" s="32"/>
      <c r="O192" s="63"/>
      <c r="P192" s="32"/>
    </row>
    <row r="193" spans="1:36" s="22" customFormat="1" ht="15.9" customHeight="1" x14ac:dyDescent="0.25">
      <c r="A193" s="22" t="e">
        <f ca="1">[1]!wwsHide()</f>
        <v>#NAME?</v>
      </c>
      <c r="C193" s="22" t="s">
        <v>122</v>
      </c>
      <c r="D193" s="64"/>
      <c r="E193" s="64"/>
      <c r="F193" s="64"/>
      <c r="G193" s="64"/>
      <c r="H193" s="23" t="e">
        <f ca="1">IF(H190=0,0,(H180+H187+H190))</f>
        <v>#NAME?</v>
      </c>
      <c r="L193" s="64"/>
      <c r="M193" s="64"/>
      <c r="N193" s="64"/>
      <c r="O193" s="68"/>
      <c r="P193" s="69" t="e">
        <f ca="1">IF(P190=0,0,(P180+P187+P190))</f>
        <v>#NAME?</v>
      </c>
      <c r="Q193" s="23"/>
      <c r="AJ193" s="54"/>
    </row>
    <row r="194" spans="1:36" ht="15.9" customHeight="1" x14ac:dyDescent="0.3">
      <c r="A194" s="119" t="e">
        <f ca="1">[1]!wwsHide()</f>
        <v>#NAME?</v>
      </c>
      <c r="O194" s="12"/>
    </row>
    <row r="195" spans="1:36" ht="15.9" customHeight="1" x14ac:dyDescent="0.3">
      <c r="A195" s="119" t="e">
        <f ca="1">[1]!wwsHide()</f>
        <v>#NAME?</v>
      </c>
    </row>
    <row r="196" spans="1:36" s="48" customFormat="1" ht="15.9" customHeight="1" x14ac:dyDescent="0.3">
      <c r="A196" s="125" t="e">
        <f ca="1">[1]!wwsHide()</f>
        <v>#NAME?</v>
      </c>
      <c r="B196" s="48" t="s">
        <v>174</v>
      </c>
      <c r="AJ196" s="51"/>
    </row>
    <row r="197" spans="1:36" ht="15.9" customHeight="1" x14ac:dyDescent="0.3">
      <c r="A197" s="119" t="e">
        <f ca="1">[1]!wwsHide()</f>
        <v>#NAME?</v>
      </c>
      <c r="B197" t="s">
        <v>0</v>
      </c>
      <c r="C197" s="1" t="s">
        <v>43</v>
      </c>
      <c r="D197" s="1" t="s">
        <v>44</v>
      </c>
    </row>
    <row r="198" spans="1:36" ht="15.9" customHeight="1" x14ac:dyDescent="0.3">
      <c r="A198" s="119" t="e">
        <f ca="1">[1]!wwsHide()</f>
        <v>#NAME?</v>
      </c>
      <c r="C198" s="1"/>
    </row>
    <row r="199" spans="1:36" ht="15.9" customHeight="1" x14ac:dyDescent="0.3">
      <c r="A199" s="119" t="e">
        <f ca="1">[1]!wwsHide()</f>
        <v>#NAME?</v>
      </c>
      <c r="C199" s="1"/>
    </row>
    <row r="200" spans="1:36" ht="15.9" customHeight="1" x14ac:dyDescent="0.3">
      <c r="A200" s="119" t="e">
        <f ca="1">[1]!wwsHide()</f>
        <v>#NAME?</v>
      </c>
      <c r="C200" s="1"/>
    </row>
    <row r="201" spans="1:36" ht="15.9" customHeight="1" x14ac:dyDescent="0.3">
      <c r="A201" s="119" t="e">
        <f ca="1">[1]!wwsHide()</f>
        <v>#NAME?</v>
      </c>
      <c r="B201" s="2" t="s">
        <v>1</v>
      </c>
      <c r="C201" s="2" t="s">
        <v>2</v>
      </c>
      <c r="D201" s="2" t="s">
        <v>2</v>
      </c>
    </row>
    <row r="202" spans="1:36" ht="15.9" customHeight="1" x14ac:dyDescent="0.3">
      <c r="A202" s="119" t="e">
        <f ca="1">[1]!wwsHide()</f>
        <v>#NAME?</v>
      </c>
      <c r="B202" s="2" t="s">
        <v>3</v>
      </c>
      <c r="C202" s="2" t="s">
        <v>4</v>
      </c>
      <c r="D202" s="2" t="s">
        <v>4</v>
      </c>
    </row>
    <row r="203" spans="1:36" ht="15.9" customHeight="1" x14ac:dyDescent="0.3">
      <c r="A203" s="119" t="e">
        <f ca="1">[1]!wwsHide()</f>
        <v>#NAME?</v>
      </c>
      <c r="B203" s="2" t="s">
        <v>5</v>
      </c>
      <c r="C203" s="2" t="s">
        <v>6</v>
      </c>
      <c r="D203" s="2" t="s">
        <v>4</v>
      </c>
    </row>
    <row r="204" spans="1:36" ht="15.9" customHeight="1" x14ac:dyDescent="0.3">
      <c r="A204" s="119" t="e">
        <f ca="1">[1]!wwsHide()</f>
        <v>#NAME?</v>
      </c>
      <c r="B204" s="2" t="s">
        <v>7</v>
      </c>
      <c r="C204" s="2" t="s">
        <v>8</v>
      </c>
      <c r="D204" s="2" t="s">
        <v>4</v>
      </c>
    </row>
    <row r="205" spans="1:36" ht="15.9" customHeight="1" x14ac:dyDescent="0.3">
      <c r="A205" s="119" t="e">
        <f ca="1">[1]!wwsHide()</f>
        <v>#NAME?</v>
      </c>
      <c r="B205" s="2" t="s">
        <v>9</v>
      </c>
      <c r="C205" s="2" t="s">
        <v>10</v>
      </c>
      <c r="D205" s="2" t="s">
        <v>2</v>
      </c>
    </row>
    <row r="206" spans="1:36" ht="15.9" customHeight="1" x14ac:dyDescent="0.3">
      <c r="A206" s="119" t="e">
        <f ca="1">[1]!wwsHide()</f>
        <v>#NAME?</v>
      </c>
      <c r="B206" s="2" t="s">
        <v>11</v>
      </c>
      <c r="C206" s="2" t="s">
        <v>12</v>
      </c>
      <c r="D206" s="2" t="s">
        <v>4</v>
      </c>
    </row>
    <row r="207" spans="1:36" ht="15.9" customHeight="1" x14ac:dyDescent="0.3">
      <c r="A207" s="119" t="e">
        <f ca="1">[1]!wwsHide()</f>
        <v>#NAME?</v>
      </c>
      <c r="B207" s="2" t="s">
        <v>13</v>
      </c>
      <c r="C207" s="2" t="s">
        <v>14</v>
      </c>
      <c r="D207" s="2" t="s">
        <v>4</v>
      </c>
    </row>
    <row r="208" spans="1:36" ht="15.9" customHeight="1" x14ac:dyDescent="0.3">
      <c r="A208" s="119" t="e">
        <f ca="1">[1]!wwsHide()</f>
        <v>#NAME?</v>
      </c>
      <c r="B208" s="2" t="s">
        <v>15</v>
      </c>
      <c r="C208" s="2" t="s">
        <v>16</v>
      </c>
      <c r="D208" s="2" t="s">
        <v>4</v>
      </c>
    </row>
    <row r="209" spans="1:4" ht="15.9" customHeight="1" x14ac:dyDescent="0.3">
      <c r="A209" s="119" t="e">
        <f ca="1">[1]!wwsHide()</f>
        <v>#NAME?</v>
      </c>
      <c r="B209" s="34" t="s">
        <v>171</v>
      </c>
      <c r="C209" s="2" t="s">
        <v>172</v>
      </c>
      <c r="D209" s="2" t="s">
        <v>4</v>
      </c>
    </row>
    <row r="210" spans="1:4" ht="15.9" customHeight="1" x14ac:dyDescent="0.3">
      <c r="A210" s="119" t="e">
        <f ca="1">[1]!wwsHide()</f>
        <v>#NAME?</v>
      </c>
      <c r="B210" s="2" t="s">
        <v>17</v>
      </c>
      <c r="C210" s="2" t="s">
        <v>18</v>
      </c>
      <c r="D210" s="2" t="s">
        <v>4</v>
      </c>
    </row>
    <row r="211" spans="1:4" ht="15.9" customHeight="1" x14ac:dyDescent="0.3">
      <c r="A211" s="119" t="e">
        <f ca="1">[1]!wwsHide()</f>
        <v>#NAME?</v>
      </c>
      <c r="B211" s="2" t="s">
        <v>19</v>
      </c>
      <c r="C211" s="2" t="s">
        <v>20</v>
      </c>
      <c r="D211" s="2" t="s">
        <v>4</v>
      </c>
    </row>
    <row r="212" spans="1:4" ht="15.9" customHeight="1" x14ac:dyDescent="0.3">
      <c r="A212" s="119" t="e">
        <f ca="1">[1]!wwsHide()</f>
        <v>#NAME?</v>
      </c>
      <c r="B212" s="2" t="s">
        <v>21</v>
      </c>
      <c r="C212" s="2" t="s">
        <v>22</v>
      </c>
      <c r="D212" s="2" t="s">
        <v>4</v>
      </c>
    </row>
    <row r="213" spans="1:4" ht="15.9" customHeight="1" x14ac:dyDescent="0.3">
      <c r="A213" s="119" t="e">
        <f ca="1">[1]!wwsHide()</f>
        <v>#NAME?</v>
      </c>
      <c r="B213" s="2" t="s">
        <v>23</v>
      </c>
      <c r="C213" s="2" t="s">
        <v>24</v>
      </c>
      <c r="D213" s="2" t="s">
        <v>4</v>
      </c>
    </row>
    <row r="214" spans="1:4" ht="15.9" customHeight="1" x14ac:dyDescent="0.3">
      <c r="A214" s="119" t="e">
        <f ca="1">[1]!wwsHide()</f>
        <v>#NAME?</v>
      </c>
      <c r="B214" s="2" t="s">
        <v>25</v>
      </c>
      <c r="C214" s="2" t="s">
        <v>26</v>
      </c>
      <c r="D214" s="2" t="s">
        <v>4</v>
      </c>
    </row>
    <row r="215" spans="1:4" ht="15.9" customHeight="1" x14ac:dyDescent="0.3">
      <c r="A215" s="119" t="e">
        <f ca="1">[1]!wwsHide()</f>
        <v>#NAME?</v>
      </c>
      <c r="B215" s="2" t="s">
        <v>27</v>
      </c>
      <c r="C215" s="2" t="s">
        <v>28</v>
      </c>
      <c r="D215" s="2" t="s">
        <v>2</v>
      </c>
    </row>
    <row r="216" spans="1:4" ht="15.9" customHeight="1" x14ac:dyDescent="0.3">
      <c r="A216" s="119" t="e">
        <f ca="1">[1]!wwsHide()</f>
        <v>#NAME?</v>
      </c>
      <c r="B216" s="2" t="s">
        <v>29</v>
      </c>
      <c r="C216" s="2" t="s">
        <v>30</v>
      </c>
      <c r="D216" s="2" t="s">
        <v>4</v>
      </c>
    </row>
    <row r="217" spans="1:4" ht="15.9" customHeight="1" x14ac:dyDescent="0.3">
      <c r="A217" s="119" t="e">
        <f ca="1">[1]!wwsHide()</f>
        <v>#NAME?</v>
      </c>
      <c r="B217" s="2" t="s">
        <v>31</v>
      </c>
      <c r="C217" s="2" t="s">
        <v>32</v>
      </c>
      <c r="D217" s="2" t="s">
        <v>4</v>
      </c>
    </row>
    <row r="218" spans="1:4" ht="15.9" customHeight="1" x14ac:dyDescent="0.3">
      <c r="A218" s="119" t="e">
        <f ca="1">[1]!wwsHide()</f>
        <v>#NAME?</v>
      </c>
      <c r="B218" s="2" t="s">
        <v>33</v>
      </c>
      <c r="C218" s="2" t="s">
        <v>34</v>
      </c>
      <c r="D218" s="2" t="s">
        <v>4</v>
      </c>
    </row>
    <row r="219" spans="1:4" ht="15.9" customHeight="1" x14ac:dyDescent="0.3">
      <c r="A219" s="119" t="e">
        <f ca="1">[1]!wwsHide()</f>
        <v>#NAME?</v>
      </c>
      <c r="B219" s="2" t="s">
        <v>35</v>
      </c>
      <c r="C219" s="2" t="s">
        <v>36</v>
      </c>
      <c r="D219" s="2" t="s">
        <v>2</v>
      </c>
    </row>
    <row r="220" spans="1:4" ht="15.9" customHeight="1" x14ac:dyDescent="0.3">
      <c r="A220" s="119" t="e">
        <f ca="1">[1]!wwsHide()</f>
        <v>#NAME?</v>
      </c>
      <c r="B220" s="2" t="s">
        <v>37</v>
      </c>
      <c r="C220" s="2" t="s">
        <v>38</v>
      </c>
      <c r="D220" s="2" t="s">
        <v>4</v>
      </c>
    </row>
    <row r="221" spans="1:4" ht="15.9" customHeight="1" x14ac:dyDescent="0.3">
      <c r="A221" s="119" t="e">
        <f ca="1">[1]!wwsHide()</f>
        <v>#NAME?</v>
      </c>
      <c r="B221" s="2" t="s">
        <v>39</v>
      </c>
      <c r="C221" s="2" t="s">
        <v>40</v>
      </c>
      <c r="D221" s="2" t="s">
        <v>4</v>
      </c>
    </row>
    <row r="222" spans="1:4" ht="15.9" customHeight="1" x14ac:dyDescent="0.3">
      <c r="A222" s="119" t="e">
        <f ca="1">[1]!wwsHide()</f>
        <v>#NAME?</v>
      </c>
      <c r="B222" s="2" t="s">
        <v>41</v>
      </c>
      <c r="C222" s="2" t="s">
        <v>42</v>
      </c>
      <c r="D222" s="2" t="s">
        <v>4</v>
      </c>
    </row>
    <row r="223" spans="1:4" ht="15.9" customHeight="1" x14ac:dyDescent="0.3">
      <c r="A223" s="119" t="e">
        <f ca="1">[1]!wwsHide()</f>
        <v>#NAME?</v>
      </c>
      <c r="C223" s="1"/>
    </row>
    <row r="224" spans="1:4" ht="15.9" customHeight="1" x14ac:dyDescent="0.3">
      <c r="A224" s="119" t="e">
        <f ca="1">[1]!wwsHide()</f>
        <v>#NAME?</v>
      </c>
    </row>
    <row r="225" spans="1:36" s="168" customFormat="1" ht="15.9" customHeight="1" x14ac:dyDescent="0.3">
      <c r="A225" s="167" t="e">
        <f ca="1">[1]!wwsHide()</f>
        <v>#NAME?</v>
      </c>
      <c r="B225" s="177" t="s">
        <v>175</v>
      </c>
      <c r="AJ225" s="160"/>
    </row>
    <row r="226" spans="1:36" s="32" customFormat="1" ht="15.9" customHeight="1" x14ac:dyDescent="0.3">
      <c r="A226" s="159" t="e">
        <f ca="1">[1]!wwsHide()</f>
        <v>#NAME?</v>
      </c>
      <c r="B226" s="165" t="s">
        <v>55</v>
      </c>
      <c r="C226" s="183">
        <v>2</v>
      </c>
      <c r="D226" s="184">
        <v>3</v>
      </c>
      <c r="E226" s="184">
        <v>4</v>
      </c>
      <c r="F226" s="184">
        <v>5</v>
      </c>
      <c r="G226" s="184">
        <v>6</v>
      </c>
      <c r="H226" s="184">
        <v>7</v>
      </c>
      <c r="I226" s="184">
        <v>8</v>
      </c>
      <c r="J226" s="184">
        <v>9</v>
      </c>
      <c r="K226" s="184">
        <v>10</v>
      </c>
      <c r="L226" s="184">
        <v>11</v>
      </c>
      <c r="M226" s="184">
        <v>12</v>
      </c>
      <c r="N226" s="184">
        <v>13</v>
      </c>
      <c r="O226" s="184">
        <v>14</v>
      </c>
      <c r="P226" s="184">
        <v>15</v>
      </c>
      <c r="Q226" s="184">
        <v>16</v>
      </c>
      <c r="R226" s="184">
        <v>17</v>
      </c>
      <c r="S226" s="184">
        <v>18</v>
      </c>
      <c r="T226" s="184">
        <v>19</v>
      </c>
      <c r="U226" s="184">
        <v>20</v>
      </c>
      <c r="V226" s="184">
        <v>21</v>
      </c>
      <c r="AJ226" s="160"/>
    </row>
    <row r="227" spans="1:36" s="32" customFormat="1" ht="15.9" customHeight="1" x14ac:dyDescent="0.3">
      <c r="A227" s="159" t="e">
        <f ca="1">[1]!wwsHide()</f>
        <v>#NAME?</v>
      </c>
      <c r="B227" s="166" t="s">
        <v>49</v>
      </c>
      <c r="C227" s="157">
        <v>42735</v>
      </c>
      <c r="D227" s="157">
        <v>42643</v>
      </c>
      <c r="E227" s="157">
        <v>42551</v>
      </c>
      <c r="F227" s="157">
        <v>42369</v>
      </c>
      <c r="G227" s="157">
        <v>42277</v>
      </c>
      <c r="H227" s="157">
        <v>42004</v>
      </c>
      <c r="I227" s="157">
        <v>41639</v>
      </c>
      <c r="J227" s="157">
        <v>41547</v>
      </c>
      <c r="K227" s="157">
        <v>41274</v>
      </c>
      <c r="L227" s="157">
        <v>41090</v>
      </c>
      <c r="M227" s="157">
        <v>40908</v>
      </c>
      <c r="N227" s="157">
        <v>40816</v>
      </c>
      <c r="O227" s="157">
        <v>40543</v>
      </c>
      <c r="P227" s="157">
        <v>40451</v>
      </c>
      <c r="Q227" s="157">
        <v>40178</v>
      </c>
      <c r="R227" s="157">
        <v>39813</v>
      </c>
      <c r="S227" s="157">
        <v>39447</v>
      </c>
      <c r="T227" s="157">
        <v>39263</v>
      </c>
      <c r="U227" s="157">
        <v>39172</v>
      </c>
      <c r="V227" s="157">
        <v>39082</v>
      </c>
      <c r="AJ227" s="160"/>
    </row>
    <row r="228" spans="1:36" s="163" customFormat="1" ht="15.9" customHeight="1" x14ac:dyDescent="0.3">
      <c r="A228" s="161" t="e">
        <f ca="1">[1]!wwsHide()</f>
        <v>#NAME?</v>
      </c>
      <c r="B228" s="7" t="s">
        <v>45</v>
      </c>
      <c r="C228" s="158">
        <v>42736</v>
      </c>
      <c r="D228" s="158">
        <v>42644</v>
      </c>
      <c r="E228" s="158">
        <v>42552</v>
      </c>
      <c r="F228" s="158">
        <v>42370</v>
      </c>
      <c r="G228" s="158">
        <v>42278</v>
      </c>
      <c r="H228" s="158">
        <v>42005</v>
      </c>
      <c r="I228" s="158">
        <v>41640</v>
      </c>
      <c r="J228" s="158">
        <v>41548</v>
      </c>
      <c r="K228" s="158">
        <v>41275</v>
      </c>
      <c r="L228" s="158">
        <v>41091</v>
      </c>
      <c r="M228" s="162">
        <v>40909</v>
      </c>
      <c r="N228" s="162">
        <v>40817</v>
      </c>
      <c r="O228" s="162">
        <v>40544</v>
      </c>
      <c r="P228" s="158">
        <v>40452</v>
      </c>
      <c r="Q228" s="158">
        <v>40179</v>
      </c>
      <c r="R228" s="158">
        <v>39814</v>
      </c>
      <c r="S228" s="158">
        <v>39448</v>
      </c>
      <c r="T228" s="158">
        <v>39264</v>
      </c>
      <c r="U228" s="158">
        <v>39173</v>
      </c>
      <c r="V228" s="158">
        <v>39083</v>
      </c>
      <c r="AJ228" s="164"/>
    </row>
    <row r="229" spans="1:36" s="163" customFormat="1" ht="15.9" customHeight="1" x14ac:dyDescent="0.3">
      <c r="A229" s="161" t="e">
        <f ca="1">[1]!wwsHide()</f>
        <v>#NAME?</v>
      </c>
      <c r="B229" s="7"/>
      <c r="C229" s="162"/>
      <c r="D229" s="162"/>
      <c r="E229" s="162"/>
      <c r="F229" s="158"/>
      <c r="G229" s="158"/>
      <c r="H229" s="158"/>
      <c r="I229" s="158"/>
      <c r="J229" s="158"/>
      <c r="K229" s="158"/>
      <c r="L229" s="158"/>
      <c r="M229" s="162"/>
      <c r="N229" s="162"/>
      <c r="O229" s="162"/>
      <c r="P229" s="158"/>
      <c r="Q229" s="158"/>
      <c r="R229" s="158"/>
      <c r="S229" s="158"/>
      <c r="T229" s="158"/>
      <c r="U229" s="158"/>
      <c r="V229" s="158"/>
      <c r="AJ229" s="164"/>
    </row>
    <row r="230" spans="1:36" s="32" customFormat="1" ht="15.9" customHeight="1" x14ac:dyDescent="0.3">
      <c r="A230" s="159" t="e">
        <f ca="1">[1]!wwsHide()</f>
        <v>#NAME?</v>
      </c>
      <c r="B230" s="165" t="s">
        <v>50</v>
      </c>
      <c r="C230" s="63"/>
      <c r="D230" s="63" t="s">
        <v>46</v>
      </c>
      <c r="E230" s="63"/>
      <c r="F230" s="63"/>
      <c r="G230" s="63" t="s">
        <v>46</v>
      </c>
      <c r="H230" s="63"/>
      <c r="I230" s="63"/>
      <c r="J230" s="63" t="s">
        <v>46</v>
      </c>
      <c r="K230" s="63"/>
      <c r="L230" s="63"/>
      <c r="N230" s="32" t="s">
        <v>46</v>
      </c>
      <c r="P230" s="32" t="s">
        <v>46</v>
      </c>
      <c r="U230" s="32" t="s">
        <v>46</v>
      </c>
      <c r="V230" s="32" t="s">
        <v>168</v>
      </c>
      <c r="AJ230" s="160"/>
    </row>
    <row r="231" spans="1:36" s="32" customFormat="1" ht="15.9" customHeight="1" x14ac:dyDescent="0.3">
      <c r="A231" s="159" t="e">
        <f ca="1">[1]!wwsHide()</f>
        <v>#NAME?</v>
      </c>
      <c r="B231" s="178" t="s">
        <v>2</v>
      </c>
      <c r="C231" s="185">
        <v>8698.5</v>
      </c>
      <c r="D231" s="185">
        <v>8615.5</v>
      </c>
      <c r="E231" s="185">
        <v>8605.5</v>
      </c>
      <c r="F231" s="185">
        <v>8442.5</v>
      </c>
      <c r="G231" s="185">
        <v>8362</v>
      </c>
      <c r="H231" s="185">
        <v>8357</v>
      </c>
      <c r="I231" s="185">
        <v>8277</v>
      </c>
      <c r="J231" s="185">
        <v>8120.5</v>
      </c>
      <c r="K231" s="169">
        <v>8103.8333000000002</v>
      </c>
      <c r="L231" s="169">
        <v>7950.3333000000002</v>
      </c>
      <c r="M231" s="169">
        <v>7799.8333000000002</v>
      </c>
      <c r="N231" s="169">
        <v>7725.3333000000002</v>
      </c>
      <c r="O231" s="169">
        <v>7694.6665999999996</v>
      </c>
      <c r="P231" s="169">
        <v>7548.6665999999996</v>
      </c>
      <c r="Q231" s="169">
        <v>7540.3333000000002</v>
      </c>
      <c r="R231" s="169">
        <v>7467.8333000000002</v>
      </c>
      <c r="S231" s="169">
        <v>7325.8333000000002</v>
      </c>
      <c r="T231" s="169">
        <v>7119.3333000000002</v>
      </c>
      <c r="U231" s="169">
        <v>7051.3333000000002</v>
      </c>
      <c r="V231" s="169">
        <v>6938.6665999999996</v>
      </c>
      <c r="AJ231" s="160"/>
    </row>
    <row r="232" spans="1:36" s="32" customFormat="1" ht="15.9" customHeight="1" x14ac:dyDescent="0.3">
      <c r="A232" s="159" t="e">
        <f ca="1">[1]!wwsHide()</f>
        <v>#NAME?</v>
      </c>
      <c r="B232" s="178" t="s">
        <v>4</v>
      </c>
      <c r="C232" s="169">
        <v>8698.5</v>
      </c>
      <c r="D232" s="169">
        <v>8615.5</v>
      </c>
      <c r="E232" s="169">
        <v>8605.5</v>
      </c>
      <c r="F232" s="169">
        <v>8442.5</v>
      </c>
      <c r="G232" s="169">
        <v>8362</v>
      </c>
      <c r="H232" s="169">
        <v>8357</v>
      </c>
      <c r="I232" s="169">
        <v>8277</v>
      </c>
      <c r="J232" s="169">
        <v>8120.5</v>
      </c>
      <c r="K232" s="169">
        <v>8103.8333000000002</v>
      </c>
      <c r="L232" s="169">
        <v>7950.3333000000002</v>
      </c>
      <c r="M232" s="169">
        <v>7799.8333000000002</v>
      </c>
      <c r="N232" s="169">
        <v>7725.3333000000002</v>
      </c>
      <c r="O232" s="169">
        <v>7708.6665999999996</v>
      </c>
      <c r="P232" s="169">
        <v>7562.6665999999996</v>
      </c>
      <c r="Q232" s="169">
        <v>7554.3333000000002</v>
      </c>
      <c r="R232" s="169">
        <v>7481.8333000000002</v>
      </c>
      <c r="S232" s="169">
        <v>7339.8333000000002</v>
      </c>
      <c r="T232" s="169">
        <v>7133.3333000000002</v>
      </c>
      <c r="U232" s="169">
        <v>7065.3333000000002</v>
      </c>
      <c r="V232" s="169">
        <v>7065.3333000000002</v>
      </c>
      <c r="AJ232" s="160"/>
    </row>
    <row r="233" spans="1:36" s="32" customFormat="1" ht="15.9" customHeight="1" x14ac:dyDescent="0.3">
      <c r="A233" s="159" t="e">
        <f ca="1">[1]!wwsHide()</f>
        <v>#NAME?</v>
      </c>
      <c r="B233" s="178" t="s">
        <v>6</v>
      </c>
      <c r="C233" s="169">
        <v>9209</v>
      </c>
      <c r="D233" s="169">
        <v>9121</v>
      </c>
      <c r="E233" s="169">
        <v>9111</v>
      </c>
      <c r="F233" s="169">
        <v>8938</v>
      </c>
      <c r="G233" s="169">
        <v>8852.5</v>
      </c>
      <c r="H233" s="169">
        <v>8847.5</v>
      </c>
      <c r="I233" s="169">
        <v>8679.5</v>
      </c>
      <c r="J233" s="169">
        <v>8515</v>
      </c>
      <c r="K233" s="169">
        <v>8498.3333000000002</v>
      </c>
      <c r="L233" s="169">
        <v>8336.8333000000002</v>
      </c>
      <c r="M233" s="169">
        <v>8177.3333000000002</v>
      </c>
      <c r="N233" s="169">
        <v>8098.8333000000002</v>
      </c>
      <c r="O233" s="169">
        <v>8082.1665999999996</v>
      </c>
      <c r="P233" s="169">
        <v>7855.6665999999996</v>
      </c>
      <c r="Q233" s="169">
        <v>7847.3333000000002</v>
      </c>
      <c r="R233" s="169">
        <v>7771.8333000000002</v>
      </c>
      <c r="S233" s="169">
        <v>7624.3333000000002</v>
      </c>
      <c r="T233" s="169">
        <v>7409.3333000000002</v>
      </c>
      <c r="U233" s="169">
        <v>7338.3333000000002</v>
      </c>
      <c r="V233" s="169">
        <v>7338.3333000000002</v>
      </c>
      <c r="AJ233" s="160"/>
    </row>
    <row r="234" spans="1:36" s="32" customFormat="1" ht="15.9" customHeight="1" x14ac:dyDescent="0.3">
      <c r="A234" s="159" t="e">
        <f ca="1">[1]!wwsHide()</f>
        <v>#NAME?</v>
      </c>
      <c r="B234" s="178" t="s">
        <v>8</v>
      </c>
      <c r="C234" s="169">
        <v>9421</v>
      </c>
      <c r="D234" s="169">
        <v>9330.5</v>
      </c>
      <c r="E234" s="169">
        <v>9320.5</v>
      </c>
      <c r="F234" s="169">
        <v>9143.5</v>
      </c>
      <c r="G234" s="169">
        <v>9056</v>
      </c>
      <c r="H234" s="169">
        <v>9051</v>
      </c>
      <c r="I234" s="169">
        <v>8879</v>
      </c>
      <c r="J234" s="169">
        <v>8710.5</v>
      </c>
      <c r="K234" s="169">
        <v>8693.8333000000002</v>
      </c>
      <c r="L234" s="169">
        <v>8528.8333000000002</v>
      </c>
      <c r="M234" s="169">
        <v>8364.8333000000002</v>
      </c>
      <c r="N234" s="169">
        <v>8284.8333000000002</v>
      </c>
      <c r="O234" s="169">
        <v>8268.1666000000005</v>
      </c>
      <c r="P234" s="169">
        <v>8074.6665999999996</v>
      </c>
      <c r="Q234" s="169">
        <v>8066.3333000000002</v>
      </c>
      <c r="R234" s="169">
        <v>7988.8333000000002</v>
      </c>
      <c r="S234" s="169">
        <v>7836.8333000000002</v>
      </c>
      <c r="T234" s="169">
        <v>7615.8333000000002</v>
      </c>
      <c r="U234" s="169">
        <v>7542.8333000000002</v>
      </c>
      <c r="V234" s="169">
        <v>7542.8333000000002</v>
      </c>
      <c r="AJ234" s="160"/>
    </row>
    <row r="235" spans="1:36" s="32" customFormat="1" ht="15.9" customHeight="1" x14ac:dyDescent="0.3">
      <c r="A235" s="159" t="e">
        <f ca="1">[1]!wwsHide()</f>
        <v>#NAME?</v>
      </c>
      <c r="B235" s="178" t="s">
        <v>10</v>
      </c>
      <c r="C235" s="169">
        <v>9262.5</v>
      </c>
      <c r="D235" s="169">
        <v>9174</v>
      </c>
      <c r="E235" s="169">
        <v>9164</v>
      </c>
      <c r="F235" s="169">
        <v>8990</v>
      </c>
      <c r="G235" s="169">
        <v>8904</v>
      </c>
      <c r="H235" s="169">
        <v>8899</v>
      </c>
      <c r="I235" s="169">
        <v>8813.5</v>
      </c>
      <c r="J235" s="169">
        <v>8646.5</v>
      </c>
      <c r="K235" s="169">
        <v>8629.8333000000002</v>
      </c>
      <c r="L235" s="169">
        <v>8465.8333000000002</v>
      </c>
      <c r="M235" s="169">
        <v>8305.3333000000002</v>
      </c>
      <c r="N235" s="169">
        <v>8225.8333000000002</v>
      </c>
      <c r="O235" s="169">
        <v>8195.1666000000005</v>
      </c>
      <c r="P235" s="169">
        <v>8039.1665999999996</v>
      </c>
      <c r="Q235" s="169">
        <v>8030.8333000000002</v>
      </c>
      <c r="R235" s="169">
        <v>7953.8333000000002</v>
      </c>
      <c r="S235" s="169">
        <v>7802.3333000000002</v>
      </c>
      <c r="T235" s="169">
        <v>7581.8333000000002</v>
      </c>
      <c r="U235" s="169">
        <v>7508.8333000000002</v>
      </c>
      <c r="V235" s="169">
        <v>7396.1665999999996</v>
      </c>
      <c r="AJ235" s="160"/>
    </row>
    <row r="236" spans="1:36" s="32" customFormat="1" ht="15.9" customHeight="1" x14ac:dyDescent="0.3">
      <c r="A236" s="159" t="e">
        <f ca="1">[1]!wwsHide()</f>
        <v>#NAME?</v>
      </c>
      <c r="B236" s="178" t="s">
        <v>12</v>
      </c>
      <c r="C236" s="169">
        <v>9262.5</v>
      </c>
      <c r="D236" s="169">
        <v>9174</v>
      </c>
      <c r="E236" s="169">
        <v>9164</v>
      </c>
      <c r="F236" s="169">
        <v>8990</v>
      </c>
      <c r="G236" s="169">
        <v>8904</v>
      </c>
      <c r="H236" s="169">
        <v>8899</v>
      </c>
      <c r="I236" s="169">
        <v>8813.5</v>
      </c>
      <c r="J236" s="169">
        <v>8646.5</v>
      </c>
      <c r="K236" s="169">
        <v>8629.8333000000002</v>
      </c>
      <c r="L236" s="169">
        <v>8465.8333000000002</v>
      </c>
      <c r="M236" s="169">
        <v>8305.3333000000002</v>
      </c>
      <c r="N236" s="169">
        <v>8225.8333000000002</v>
      </c>
      <c r="O236" s="169">
        <v>8209.1666000000005</v>
      </c>
      <c r="P236" s="169">
        <v>8053.1665999999996</v>
      </c>
      <c r="Q236" s="169">
        <v>8044.8333000000002</v>
      </c>
      <c r="R236" s="169">
        <v>7967.8333000000002</v>
      </c>
      <c r="S236" s="169">
        <v>7816.3333000000002</v>
      </c>
      <c r="T236" s="169">
        <v>7595.8333000000002</v>
      </c>
      <c r="U236" s="169">
        <v>7522.8333000000002</v>
      </c>
      <c r="V236" s="169">
        <v>7522.8333000000002</v>
      </c>
      <c r="AJ236" s="160"/>
    </row>
    <row r="237" spans="1:36" s="32" customFormat="1" ht="15.9" customHeight="1" x14ac:dyDescent="0.3">
      <c r="A237" s="159" t="e">
        <f ca="1">[1]!wwsHide()</f>
        <v>#NAME?</v>
      </c>
      <c r="B237" s="178" t="s">
        <v>14</v>
      </c>
      <c r="C237" s="169">
        <v>9262.5</v>
      </c>
      <c r="D237" s="169">
        <v>9174</v>
      </c>
      <c r="E237" s="169">
        <v>9164</v>
      </c>
      <c r="F237" s="169">
        <v>8990</v>
      </c>
      <c r="G237" s="169">
        <v>8904</v>
      </c>
      <c r="H237" s="169">
        <v>8899</v>
      </c>
      <c r="I237" s="169">
        <v>8813.5</v>
      </c>
      <c r="J237" s="169">
        <v>8646.5</v>
      </c>
      <c r="K237" s="169">
        <v>8629.8333000000002</v>
      </c>
      <c r="L237" s="169">
        <v>8465.8333000000002</v>
      </c>
      <c r="M237" s="169">
        <v>8305.3333000000002</v>
      </c>
      <c r="N237" s="169">
        <v>8225.8333000000002</v>
      </c>
      <c r="O237" s="169">
        <v>8209.1666000000005</v>
      </c>
      <c r="P237" s="169">
        <v>8053.1665999999996</v>
      </c>
      <c r="Q237" s="169">
        <v>8044.8333000000002</v>
      </c>
      <c r="R237" s="169">
        <v>7967.8333000000002</v>
      </c>
      <c r="S237" s="169">
        <v>7816.3333000000002</v>
      </c>
      <c r="T237" s="169">
        <v>7595.8333000000002</v>
      </c>
      <c r="U237" s="169">
        <v>7522.8333000000002</v>
      </c>
      <c r="V237" s="169">
        <v>7522.8333000000002</v>
      </c>
      <c r="AJ237" s="160"/>
    </row>
    <row r="238" spans="1:36" s="32" customFormat="1" ht="15.9" customHeight="1" x14ac:dyDescent="0.3">
      <c r="A238" s="159" t="e">
        <f ca="1">[1]!wwsHide()</f>
        <v>#NAME?</v>
      </c>
      <c r="B238" s="178" t="s">
        <v>16</v>
      </c>
      <c r="C238" s="169">
        <v>9806</v>
      </c>
      <c r="D238" s="169">
        <v>9712</v>
      </c>
      <c r="E238" s="169">
        <v>9702</v>
      </c>
      <c r="F238" s="169">
        <v>9517.5</v>
      </c>
      <c r="G238" s="169">
        <v>9426</v>
      </c>
      <c r="H238" s="169">
        <v>9421</v>
      </c>
      <c r="I238" s="169">
        <v>9242</v>
      </c>
      <c r="J238" s="169">
        <v>9066.5</v>
      </c>
      <c r="K238" s="169">
        <v>9049.8333000000002</v>
      </c>
      <c r="L238" s="169">
        <v>8877.8333000000002</v>
      </c>
      <c r="M238" s="169">
        <v>8707.3333000000002</v>
      </c>
      <c r="N238" s="169">
        <v>8623.8333000000002</v>
      </c>
      <c r="O238" s="169">
        <v>8607.1666000000005</v>
      </c>
      <c r="P238" s="169">
        <v>8365.1666000000005</v>
      </c>
      <c r="Q238" s="169">
        <v>8356.8333000000002</v>
      </c>
      <c r="R238" s="169">
        <v>8276.3333000000002</v>
      </c>
      <c r="S238" s="169">
        <v>8118.8333000000002</v>
      </c>
      <c r="T238" s="169">
        <v>7889.3333000000002</v>
      </c>
      <c r="U238" s="169">
        <v>7813.8333000000002</v>
      </c>
      <c r="V238" s="169">
        <v>7813.8333000000002</v>
      </c>
      <c r="AJ238" s="160"/>
    </row>
    <row r="239" spans="1:36" s="32" customFormat="1" ht="15.9" customHeight="1" x14ac:dyDescent="0.3">
      <c r="A239" s="159" t="e">
        <f ca="1">[1]!wwsHide()</f>
        <v>#NAME?</v>
      </c>
      <c r="B239" s="178" t="s">
        <v>172</v>
      </c>
      <c r="C239" s="169">
        <v>9806</v>
      </c>
      <c r="D239" s="169">
        <v>9712</v>
      </c>
      <c r="E239" s="169">
        <v>9702</v>
      </c>
      <c r="F239" s="169">
        <v>9517.5</v>
      </c>
      <c r="G239" s="169">
        <v>9426</v>
      </c>
      <c r="H239" s="169">
        <v>9421</v>
      </c>
      <c r="I239" s="169">
        <v>9242</v>
      </c>
      <c r="J239" s="169">
        <v>9066.5</v>
      </c>
      <c r="K239" s="169">
        <v>9049.8333000000002</v>
      </c>
      <c r="L239" s="169">
        <v>8877.8333000000002</v>
      </c>
      <c r="M239" s="169">
        <v>8707.3333000000002</v>
      </c>
      <c r="N239" s="169">
        <v>8623.8333000000002</v>
      </c>
      <c r="O239" s="169">
        <v>8607.1666000000005</v>
      </c>
      <c r="P239" s="169">
        <v>8365.1666000000005</v>
      </c>
      <c r="Q239" s="169">
        <v>8356.8333000000002</v>
      </c>
      <c r="R239" s="169">
        <v>8276.3333000000002</v>
      </c>
      <c r="S239" s="169">
        <v>8118.8333000000002</v>
      </c>
      <c r="T239" s="169">
        <v>7889.3333000000002</v>
      </c>
      <c r="U239" s="169">
        <v>7813.8333000000002</v>
      </c>
      <c r="V239" s="169">
        <v>7813.8333000000002</v>
      </c>
      <c r="AJ239" s="160"/>
    </row>
    <row r="240" spans="1:36" s="32" customFormat="1" ht="15.9" customHeight="1" x14ac:dyDescent="0.3">
      <c r="A240" s="159" t="e">
        <f ca="1">[1]!wwsHide()</f>
        <v>#NAME?</v>
      </c>
      <c r="B240" s="178" t="s">
        <v>18</v>
      </c>
      <c r="C240" s="169">
        <v>10033.5</v>
      </c>
      <c r="D240" s="169">
        <v>9937</v>
      </c>
      <c r="E240" s="169">
        <v>9927</v>
      </c>
      <c r="F240" s="169">
        <v>9738</v>
      </c>
      <c r="G240" s="169">
        <v>9644.5</v>
      </c>
      <c r="H240" s="169">
        <v>9639.5</v>
      </c>
      <c r="I240" s="169">
        <v>9456</v>
      </c>
      <c r="J240" s="169">
        <v>9276</v>
      </c>
      <c r="K240" s="169">
        <v>9259.3333000000002</v>
      </c>
      <c r="L240" s="169">
        <v>9082.8333000000002</v>
      </c>
      <c r="M240" s="169">
        <v>8907.8333000000002</v>
      </c>
      <c r="N240" s="169">
        <v>8822.3333000000002</v>
      </c>
      <c r="O240" s="169">
        <v>8805.6666000000005</v>
      </c>
      <c r="P240" s="169">
        <v>8599.1666000000005</v>
      </c>
      <c r="Q240" s="169">
        <v>8590.8333000000002</v>
      </c>
      <c r="R240" s="169">
        <v>8508.3333000000002</v>
      </c>
      <c r="S240" s="169">
        <v>8346.3333000000002</v>
      </c>
      <c r="T240" s="169">
        <v>8110.3333000000002</v>
      </c>
      <c r="U240" s="169">
        <v>8032.3333000000002</v>
      </c>
      <c r="V240" s="169">
        <v>8032.3333000000002</v>
      </c>
      <c r="AJ240" s="160"/>
    </row>
    <row r="241" spans="1:36" s="32" customFormat="1" ht="15.9" customHeight="1" x14ac:dyDescent="0.3">
      <c r="A241" s="159" t="e">
        <f ca="1">[1]!wwsHide()</f>
        <v>#NAME?</v>
      </c>
      <c r="B241" s="178" t="s">
        <v>20</v>
      </c>
      <c r="C241" s="169">
        <v>10033.5</v>
      </c>
      <c r="D241" s="169">
        <v>9937</v>
      </c>
      <c r="E241" s="169">
        <v>9927</v>
      </c>
      <c r="F241" s="169">
        <v>9738</v>
      </c>
      <c r="G241" s="169">
        <v>9644.5</v>
      </c>
      <c r="H241" s="169">
        <v>9639.5</v>
      </c>
      <c r="I241" s="169">
        <v>9456</v>
      </c>
      <c r="J241" s="169">
        <v>9276</v>
      </c>
      <c r="K241" s="169">
        <v>9259.3333000000002</v>
      </c>
      <c r="L241" s="169">
        <v>9082.8333000000002</v>
      </c>
      <c r="M241" s="169">
        <v>8907.8333000000002</v>
      </c>
      <c r="N241" s="169">
        <v>8822.3333000000002</v>
      </c>
      <c r="O241" s="169">
        <v>8805.6666000000005</v>
      </c>
      <c r="P241" s="169">
        <v>8599.1666000000005</v>
      </c>
      <c r="Q241" s="169">
        <v>8590.8333000000002</v>
      </c>
      <c r="R241" s="169">
        <v>8508.3333000000002</v>
      </c>
      <c r="S241" s="169">
        <v>8346.3333000000002</v>
      </c>
      <c r="T241" s="169">
        <v>8110.3333000000002</v>
      </c>
      <c r="U241" s="169">
        <v>8032.3333000000002</v>
      </c>
      <c r="V241" s="169">
        <v>8032.3333000000002</v>
      </c>
      <c r="AJ241" s="160"/>
    </row>
    <row r="242" spans="1:36" s="32" customFormat="1" ht="15.9" customHeight="1" x14ac:dyDescent="0.3">
      <c r="A242" s="159" t="e">
        <f ca="1">[1]!wwsHide()</f>
        <v>#NAME?</v>
      </c>
      <c r="B242" s="178" t="s">
        <v>22</v>
      </c>
      <c r="C242" s="169">
        <v>10158</v>
      </c>
      <c r="D242" s="169">
        <v>10060.5</v>
      </c>
      <c r="E242" s="169">
        <v>10050.5</v>
      </c>
      <c r="F242" s="169">
        <v>9859</v>
      </c>
      <c r="G242" s="169">
        <v>9764.5</v>
      </c>
      <c r="H242" s="169">
        <v>9759.5</v>
      </c>
      <c r="I242" s="169">
        <v>9665.5</v>
      </c>
      <c r="J242" s="169">
        <v>9481.5</v>
      </c>
      <c r="K242" s="169">
        <v>9464.8333000000002</v>
      </c>
      <c r="L242" s="169">
        <v>9284.3333000000002</v>
      </c>
      <c r="M242" s="169">
        <v>9107.3333000000002</v>
      </c>
      <c r="N242" s="169">
        <v>9019.8333000000002</v>
      </c>
      <c r="O242" s="169">
        <v>9003.1666000000005</v>
      </c>
      <c r="P242" s="169">
        <v>8831.6666000000005</v>
      </c>
      <c r="Q242" s="169">
        <v>8823.3333000000002</v>
      </c>
      <c r="R242" s="169">
        <v>8738.3333000000002</v>
      </c>
      <c r="S242" s="169">
        <v>8571.8333000000002</v>
      </c>
      <c r="T242" s="169">
        <v>8329.3333000000002</v>
      </c>
      <c r="U242" s="169">
        <v>8249.3333000000002</v>
      </c>
      <c r="V242" s="169">
        <v>8249.3333000000002</v>
      </c>
      <c r="AJ242" s="160"/>
    </row>
    <row r="243" spans="1:36" s="32" customFormat="1" ht="15.9" customHeight="1" x14ac:dyDescent="0.3">
      <c r="A243" s="159" t="e">
        <f ca="1">[1]!wwsHide()</f>
        <v>#NAME?</v>
      </c>
      <c r="B243" s="178" t="s">
        <v>24</v>
      </c>
      <c r="C243" s="169">
        <v>10755</v>
      </c>
      <c r="D243" s="169">
        <v>10651.5</v>
      </c>
      <c r="E243" s="169">
        <v>10641.5</v>
      </c>
      <c r="F243" s="169">
        <v>10438.5</v>
      </c>
      <c r="G243" s="169">
        <v>10338</v>
      </c>
      <c r="H243" s="169">
        <v>10333</v>
      </c>
      <c r="I243" s="169">
        <v>10136</v>
      </c>
      <c r="J243" s="169">
        <v>9943</v>
      </c>
      <c r="K243" s="169">
        <v>9926.3333000000002</v>
      </c>
      <c r="L243" s="169">
        <v>9736.8333000000002</v>
      </c>
      <c r="M243" s="169">
        <v>9549.8333000000002</v>
      </c>
      <c r="N243" s="169">
        <v>9457.8333000000002</v>
      </c>
      <c r="O243" s="169">
        <v>9441.1666000000005</v>
      </c>
      <c r="P243" s="169">
        <v>9175.1666000000005</v>
      </c>
      <c r="Q243" s="169">
        <v>9166.8333000000002</v>
      </c>
      <c r="R243" s="169">
        <v>9078.3333000000002</v>
      </c>
      <c r="S243" s="169">
        <v>8905.3333000000002</v>
      </c>
      <c r="T243" s="169">
        <v>8652.8333000000002</v>
      </c>
      <c r="U243" s="169">
        <v>8569.3333000000002</v>
      </c>
      <c r="V243" s="169">
        <v>8569.3333000000002</v>
      </c>
      <c r="AJ243" s="160"/>
    </row>
    <row r="244" spans="1:36" s="32" customFormat="1" ht="15.9" customHeight="1" x14ac:dyDescent="0.3">
      <c r="A244" s="159" t="e">
        <f ca="1">[1]!wwsHide()</f>
        <v>#NAME?</v>
      </c>
      <c r="B244" s="178" t="s">
        <v>26</v>
      </c>
      <c r="C244" s="169">
        <v>11004.5</v>
      </c>
      <c r="D244" s="169">
        <v>10898.5</v>
      </c>
      <c r="E244" s="169">
        <v>10888.5</v>
      </c>
      <c r="F244" s="169">
        <v>10680.5</v>
      </c>
      <c r="G244" s="169">
        <v>10577.5</v>
      </c>
      <c r="H244" s="169">
        <v>10572.5</v>
      </c>
      <c r="I244" s="169">
        <v>10371</v>
      </c>
      <c r="J244" s="169">
        <v>10173</v>
      </c>
      <c r="K244" s="169">
        <v>10156.3333</v>
      </c>
      <c r="L244" s="169">
        <v>9962.3333000000002</v>
      </c>
      <c r="M244" s="169">
        <v>9770.3333000000002</v>
      </c>
      <c r="N244" s="169">
        <v>9676.3333000000002</v>
      </c>
      <c r="O244" s="169">
        <v>9659.6666000000005</v>
      </c>
      <c r="P244" s="169">
        <v>9432.1666000000005</v>
      </c>
      <c r="Q244" s="169">
        <v>9423.8333000000002</v>
      </c>
      <c r="R244" s="169">
        <v>9332.8333000000002</v>
      </c>
      <c r="S244" s="169">
        <v>9154.8333000000002</v>
      </c>
      <c r="T244" s="169">
        <v>8895.3333000000002</v>
      </c>
      <c r="U244" s="169">
        <v>8809.8333000000002</v>
      </c>
      <c r="V244" s="169">
        <v>8809.8333000000002</v>
      </c>
      <c r="AJ244" s="160"/>
    </row>
    <row r="245" spans="1:36" s="32" customFormat="1" ht="15.9" customHeight="1" x14ac:dyDescent="0.3">
      <c r="A245" s="159" t="e">
        <f ca="1">[1]!wwsHide()</f>
        <v>#NAME?</v>
      </c>
      <c r="B245" s="178" t="s">
        <v>28</v>
      </c>
      <c r="C245" s="169">
        <v>11318.5</v>
      </c>
      <c r="D245" s="169">
        <v>11209.5</v>
      </c>
      <c r="E245" s="169">
        <v>11199.5</v>
      </c>
      <c r="F245" s="169">
        <v>10985.5</v>
      </c>
      <c r="G245" s="169">
        <v>10879.5</v>
      </c>
      <c r="H245" s="169">
        <v>10874.5</v>
      </c>
      <c r="I245" s="169">
        <v>10769.5</v>
      </c>
      <c r="J245" s="169">
        <v>10564</v>
      </c>
      <c r="K245" s="169">
        <v>10547.3333</v>
      </c>
      <c r="L245" s="169">
        <v>10345.8333</v>
      </c>
      <c r="M245" s="169">
        <v>10148.3333</v>
      </c>
      <c r="N245" s="169">
        <v>10050.3333</v>
      </c>
      <c r="O245" s="169">
        <v>10019.6666</v>
      </c>
      <c r="P245" s="169">
        <v>9827.6666000000005</v>
      </c>
      <c r="Q245" s="169">
        <v>9819.3333000000002</v>
      </c>
      <c r="R245" s="169">
        <v>9724.3333000000002</v>
      </c>
      <c r="S245" s="169">
        <v>9538.3333000000002</v>
      </c>
      <c r="T245" s="169">
        <v>9267.3333000000002</v>
      </c>
      <c r="U245" s="169">
        <v>9177.8333000000002</v>
      </c>
      <c r="V245" s="169">
        <v>9065.1666000000005</v>
      </c>
      <c r="AJ245" s="160"/>
    </row>
    <row r="246" spans="1:36" s="32" customFormat="1" ht="15.9" customHeight="1" x14ac:dyDescent="0.3">
      <c r="A246" s="159" t="e">
        <f ca="1">[1]!wwsHide()</f>
        <v>#NAME?</v>
      </c>
      <c r="B246" s="178" t="s">
        <v>30</v>
      </c>
      <c r="C246" s="169">
        <v>11318.5</v>
      </c>
      <c r="D246" s="169">
        <v>11209.5</v>
      </c>
      <c r="E246" s="169">
        <v>11199.5</v>
      </c>
      <c r="F246" s="169">
        <v>10985.5</v>
      </c>
      <c r="G246" s="169">
        <v>10879.5</v>
      </c>
      <c r="H246" s="169">
        <v>10874.5</v>
      </c>
      <c r="I246" s="169">
        <v>10769.5</v>
      </c>
      <c r="J246" s="169">
        <v>10564</v>
      </c>
      <c r="K246" s="169">
        <v>10547.3333</v>
      </c>
      <c r="L246" s="169">
        <v>10345.8333</v>
      </c>
      <c r="M246" s="169">
        <v>10148.3333</v>
      </c>
      <c r="N246" s="169">
        <v>10050.3333</v>
      </c>
      <c r="O246" s="169">
        <v>10033.6666</v>
      </c>
      <c r="P246" s="169">
        <v>9841.6666000000005</v>
      </c>
      <c r="Q246" s="169">
        <v>9833.3333000000002</v>
      </c>
      <c r="R246" s="169">
        <v>9738.3333000000002</v>
      </c>
      <c r="S246" s="169">
        <v>9552.3333000000002</v>
      </c>
      <c r="T246" s="169">
        <v>9281.3333000000002</v>
      </c>
      <c r="U246" s="169">
        <v>9191.8333000000002</v>
      </c>
      <c r="V246" s="169">
        <v>9191.8333000000002</v>
      </c>
      <c r="AJ246" s="160"/>
    </row>
    <row r="247" spans="1:36" s="32" customFormat="1" ht="15.9" customHeight="1" x14ac:dyDescent="0.3">
      <c r="A247" s="159" t="e">
        <f ca="1">[1]!wwsHide()</f>
        <v>#NAME?</v>
      </c>
      <c r="B247" s="178" t="s">
        <v>32</v>
      </c>
      <c r="C247" s="169">
        <v>11985.5</v>
      </c>
      <c r="D247" s="169">
        <v>11870</v>
      </c>
      <c r="E247" s="169">
        <v>11860</v>
      </c>
      <c r="F247" s="169">
        <v>11633</v>
      </c>
      <c r="G247" s="169">
        <v>11520.5</v>
      </c>
      <c r="H247" s="169">
        <v>11515.5</v>
      </c>
      <c r="I247" s="169">
        <v>11295.5</v>
      </c>
      <c r="J247" s="169">
        <v>11079.5</v>
      </c>
      <c r="K247" s="169">
        <v>11062.8333</v>
      </c>
      <c r="L247" s="169">
        <v>10806.3333</v>
      </c>
      <c r="M247" s="169">
        <v>10642.3333</v>
      </c>
      <c r="N247" s="169">
        <v>10539.8333</v>
      </c>
      <c r="O247" s="169">
        <v>10523.1666</v>
      </c>
      <c r="P247" s="169">
        <v>10225.6666</v>
      </c>
      <c r="Q247" s="169">
        <v>10217.3333</v>
      </c>
      <c r="R247" s="169">
        <v>10118.3333</v>
      </c>
      <c r="S247" s="169">
        <v>9924.8333000000002</v>
      </c>
      <c r="T247" s="169">
        <v>9642.8333000000002</v>
      </c>
      <c r="U247" s="169">
        <v>9549.8333000000002</v>
      </c>
      <c r="V247" s="169">
        <v>9549.8333000000002</v>
      </c>
      <c r="AJ247" s="160"/>
    </row>
    <row r="248" spans="1:36" s="32" customFormat="1" ht="15.9" customHeight="1" x14ac:dyDescent="0.3">
      <c r="A248" s="159" t="e">
        <f ca="1">[1]!wwsHide()</f>
        <v>#NAME?</v>
      </c>
      <c r="B248" s="178" t="s">
        <v>34</v>
      </c>
      <c r="C248" s="169">
        <v>12264.5</v>
      </c>
      <c r="D248" s="169">
        <v>12146</v>
      </c>
      <c r="E248" s="169">
        <v>12136</v>
      </c>
      <c r="F248" s="169">
        <v>11903.5</v>
      </c>
      <c r="G248" s="169">
        <v>11788.5</v>
      </c>
      <c r="H248" s="169">
        <v>11783.5</v>
      </c>
      <c r="I248" s="169">
        <v>11558</v>
      </c>
      <c r="J248" s="169">
        <v>11337</v>
      </c>
      <c r="K248" s="169">
        <v>11320.3333</v>
      </c>
      <c r="L248" s="169">
        <v>11103.8333</v>
      </c>
      <c r="M248" s="169">
        <v>10888.8333</v>
      </c>
      <c r="N248" s="169">
        <v>10783.8333</v>
      </c>
      <c r="O248" s="169">
        <v>10767.1666</v>
      </c>
      <c r="P248" s="169">
        <v>10513.1666</v>
      </c>
      <c r="Q248" s="169">
        <v>10504.8333</v>
      </c>
      <c r="R248" s="169">
        <v>10403.3333</v>
      </c>
      <c r="S248" s="169">
        <v>10204.3333</v>
      </c>
      <c r="T248" s="169">
        <v>9914.3333000000002</v>
      </c>
      <c r="U248" s="169">
        <v>9818.3333000000002</v>
      </c>
      <c r="V248" s="169">
        <v>9818.3333000000002</v>
      </c>
      <c r="AJ248" s="160"/>
    </row>
    <row r="249" spans="1:36" s="32" customFormat="1" ht="15.9" customHeight="1" x14ac:dyDescent="0.3">
      <c r="A249" s="159" t="e">
        <f ca="1">[1]!wwsHide()</f>
        <v>#NAME?</v>
      </c>
      <c r="B249" s="178" t="s">
        <v>36</v>
      </c>
      <c r="C249" s="169">
        <v>12284.5</v>
      </c>
      <c r="D249" s="169">
        <v>12166</v>
      </c>
      <c r="E249" s="169">
        <v>12156</v>
      </c>
      <c r="F249" s="169">
        <v>11923.5</v>
      </c>
      <c r="G249" s="169">
        <v>11808.5</v>
      </c>
      <c r="H249" s="169">
        <v>11803.5</v>
      </c>
      <c r="I249" s="169">
        <v>11689.5</v>
      </c>
      <c r="J249" s="169">
        <v>11466</v>
      </c>
      <c r="K249" s="169">
        <v>11449.3333</v>
      </c>
      <c r="L249" s="169">
        <v>11230.3333</v>
      </c>
      <c r="M249" s="169">
        <v>11015.3333</v>
      </c>
      <c r="N249" s="169">
        <v>10908.8333</v>
      </c>
      <c r="O249" s="169">
        <v>10878.1666</v>
      </c>
      <c r="P249" s="169">
        <v>10669.6666</v>
      </c>
      <c r="Q249" s="169">
        <v>10661.3333</v>
      </c>
      <c r="R249" s="169">
        <v>10557.8333</v>
      </c>
      <c r="S249" s="169">
        <v>10355.3333</v>
      </c>
      <c r="T249" s="169">
        <v>10060.3333</v>
      </c>
      <c r="U249" s="169">
        <v>9962.8333000000002</v>
      </c>
      <c r="V249" s="169">
        <v>9850.1666000000005</v>
      </c>
      <c r="AJ249" s="160"/>
    </row>
    <row r="250" spans="1:36" s="32" customFormat="1" ht="15.9" customHeight="1" x14ac:dyDescent="0.3">
      <c r="A250" s="159" t="e">
        <f ca="1">[1]!wwsHide()</f>
        <v>#NAME?</v>
      </c>
      <c r="B250" s="178" t="s">
        <v>38</v>
      </c>
      <c r="C250" s="169">
        <v>12284.5</v>
      </c>
      <c r="D250" s="169">
        <v>12166</v>
      </c>
      <c r="E250" s="169">
        <v>12156</v>
      </c>
      <c r="F250" s="169">
        <v>11923.5</v>
      </c>
      <c r="G250" s="169">
        <v>11808.5</v>
      </c>
      <c r="H250" s="169">
        <v>11803.5</v>
      </c>
      <c r="I250" s="169">
        <v>11689.5</v>
      </c>
      <c r="J250" s="169">
        <v>11466</v>
      </c>
      <c r="K250" s="169">
        <v>11449.3333</v>
      </c>
      <c r="L250" s="169">
        <v>11230.3333</v>
      </c>
      <c r="M250" s="169">
        <v>11015.3333</v>
      </c>
      <c r="N250" s="169">
        <v>10908.8333</v>
      </c>
      <c r="O250" s="169">
        <v>10892.1666</v>
      </c>
      <c r="P250" s="169">
        <v>10683.6666</v>
      </c>
      <c r="Q250" s="169">
        <v>10675.3333</v>
      </c>
      <c r="R250" s="169">
        <v>10571.8333</v>
      </c>
      <c r="S250" s="169">
        <v>10369.3333</v>
      </c>
      <c r="T250" s="169">
        <v>10074.3333</v>
      </c>
      <c r="U250" s="169">
        <v>9976.8333000000002</v>
      </c>
      <c r="V250" s="169">
        <v>9976.8333000000002</v>
      </c>
      <c r="AJ250" s="160"/>
    </row>
    <row r="251" spans="1:36" s="32" customFormat="1" ht="15.9" customHeight="1" x14ac:dyDescent="0.3">
      <c r="A251" s="159" t="e">
        <f ca="1">[1]!wwsHide()</f>
        <v>#NAME?</v>
      </c>
      <c r="B251" s="178" t="s">
        <v>40</v>
      </c>
      <c r="C251" s="169">
        <v>13010.5</v>
      </c>
      <c r="D251" s="169">
        <v>12884.5</v>
      </c>
      <c r="E251" s="169">
        <v>12874.5</v>
      </c>
      <c r="F251" s="169">
        <v>12627.5</v>
      </c>
      <c r="G251" s="169">
        <v>12505.5</v>
      </c>
      <c r="H251" s="169">
        <v>12500.5</v>
      </c>
      <c r="I251" s="169">
        <v>12261</v>
      </c>
      <c r="J251" s="169">
        <v>12026</v>
      </c>
      <c r="K251" s="169">
        <v>12009.3333</v>
      </c>
      <c r="L251" s="169">
        <v>11779.3333</v>
      </c>
      <c r="M251" s="169">
        <v>11551.8333</v>
      </c>
      <c r="N251" s="169">
        <v>11440.3333</v>
      </c>
      <c r="O251" s="169">
        <v>11423.6666</v>
      </c>
      <c r="P251" s="169">
        <v>11100.1666</v>
      </c>
      <c r="Q251" s="169">
        <v>11091.8333</v>
      </c>
      <c r="R251" s="169">
        <v>10984.3333</v>
      </c>
      <c r="S251" s="169">
        <v>10773.8333</v>
      </c>
      <c r="T251" s="169">
        <v>10467.3333</v>
      </c>
      <c r="U251" s="169">
        <v>10366.3333</v>
      </c>
      <c r="V251" s="169">
        <v>10366.3333</v>
      </c>
      <c r="AJ251" s="160"/>
    </row>
    <row r="252" spans="1:36" s="32" customFormat="1" ht="15.9" customHeight="1" x14ac:dyDescent="0.3">
      <c r="A252" s="159" t="e">
        <f ca="1">[1]!wwsHide()</f>
        <v>#NAME?</v>
      </c>
      <c r="B252" s="178" t="s">
        <v>42</v>
      </c>
      <c r="C252" s="169">
        <v>13313.5</v>
      </c>
      <c r="D252" s="169">
        <v>13184.5</v>
      </c>
      <c r="E252" s="169">
        <v>13174.5</v>
      </c>
      <c r="F252" s="169">
        <v>12922</v>
      </c>
      <c r="G252" s="169">
        <v>12797</v>
      </c>
      <c r="H252" s="169">
        <v>12792</v>
      </c>
      <c r="I252" s="169">
        <v>12547</v>
      </c>
      <c r="J252" s="169">
        <v>12306.5</v>
      </c>
      <c r="K252" s="169">
        <v>12289.8333</v>
      </c>
      <c r="L252" s="169">
        <v>12054.3333</v>
      </c>
      <c r="M252" s="169">
        <v>11820.8333</v>
      </c>
      <c r="N252" s="169">
        <v>11706.3333</v>
      </c>
      <c r="O252" s="169">
        <v>11689.6666</v>
      </c>
      <c r="P252" s="169">
        <v>11413.1666</v>
      </c>
      <c r="Q252" s="169">
        <v>11404.8333</v>
      </c>
      <c r="R252" s="169">
        <v>11294.3333</v>
      </c>
      <c r="S252" s="169">
        <v>11077.8333</v>
      </c>
      <c r="T252" s="169">
        <v>10762.3333</v>
      </c>
      <c r="U252" s="169">
        <v>10658.3333</v>
      </c>
      <c r="V252" s="169">
        <v>10658.3333</v>
      </c>
      <c r="AJ252" s="160"/>
    </row>
    <row r="253" spans="1:36" s="32" customFormat="1" ht="15.9" customHeight="1" x14ac:dyDescent="0.3">
      <c r="A253" s="159" t="e">
        <f ca="1">[1]!wwsHide()</f>
        <v>#NAME?</v>
      </c>
      <c r="B253" s="165"/>
      <c r="C253" s="170"/>
      <c r="D253" s="170"/>
      <c r="E253" s="170"/>
      <c r="F253" s="170"/>
      <c r="G253" s="170"/>
      <c r="H253" s="170"/>
      <c r="I253" s="170"/>
      <c r="M253" s="170"/>
      <c r="N253" s="170"/>
      <c r="O253" s="170"/>
      <c r="P253" s="170"/>
      <c r="Q253" s="170"/>
      <c r="R253" s="170"/>
      <c r="S253" s="170"/>
      <c r="AJ253" s="160"/>
    </row>
    <row r="254" spans="1:36" s="32" customFormat="1" ht="15.9" customHeight="1" x14ac:dyDescent="0.3">
      <c r="A254" s="159" t="e">
        <f ca="1">[1]!wwsHide()</f>
        <v>#NAME?</v>
      </c>
      <c r="B254" s="165" t="s">
        <v>47</v>
      </c>
      <c r="C254" s="170"/>
      <c r="D254" s="171"/>
      <c r="E254" s="170"/>
      <c r="F254" s="170"/>
      <c r="G254" s="171"/>
      <c r="H254" s="170"/>
      <c r="I254" s="170"/>
      <c r="J254" s="63"/>
      <c r="L254" s="63"/>
      <c r="M254" s="170"/>
      <c r="N254" s="170"/>
      <c r="O254" s="170"/>
      <c r="P254" s="170"/>
      <c r="Q254" s="170"/>
      <c r="R254" s="170"/>
      <c r="S254" s="170"/>
      <c r="AJ254" s="160"/>
    </row>
    <row r="255" spans="1:36" s="32" customFormat="1" ht="15.9" customHeight="1" x14ac:dyDescent="0.3">
      <c r="A255" s="159" t="e">
        <f ca="1">[1]!wwsHide()</f>
        <v>#NAME?</v>
      </c>
      <c r="B255" s="178" t="s">
        <v>2</v>
      </c>
      <c r="C255" s="172">
        <v>8398.5</v>
      </c>
      <c r="D255" s="173">
        <v>8315.5</v>
      </c>
      <c r="E255" s="172">
        <v>8315.5</v>
      </c>
      <c r="F255" s="172">
        <v>8152.5</v>
      </c>
      <c r="G255" s="173">
        <v>8072</v>
      </c>
      <c r="H255" s="172">
        <v>8072</v>
      </c>
      <c r="I255" s="172">
        <v>7992</v>
      </c>
      <c r="J255" s="173">
        <v>7835.5</v>
      </c>
      <c r="K255" s="172">
        <v>7835.5</v>
      </c>
      <c r="L255" s="172">
        <v>7682</v>
      </c>
      <c r="M255" s="174">
        <v>7531.5</v>
      </c>
      <c r="N255" s="175">
        <v>7457</v>
      </c>
      <c r="O255" s="174">
        <v>7457</v>
      </c>
      <c r="P255" s="175">
        <v>7311</v>
      </c>
      <c r="Q255" s="174">
        <v>7311</v>
      </c>
      <c r="R255" s="174">
        <v>7238.5</v>
      </c>
      <c r="S255" s="174">
        <v>7096.5</v>
      </c>
      <c r="T255" s="174">
        <v>6890</v>
      </c>
      <c r="U255" s="175">
        <v>6822</v>
      </c>
      <c r="V255" s="174">
        <v>6822</v>
      </c>
      <c r="AJ255" s="160"/>
    </row>
    <row r="256" spans="1:36" s="32" customFormat="1" ht="15.9" customHeight="1" x14ac:dyDescent="0.3">
      <c r="A256" s="159" t="e">
        <f ca="1">[1]!wwsHide()</f>
        <v>#NAME?</v>
      </c>
      <c r="B256" s="179" t="s">
        <v>4</v>
      </c>
      <c r="C256" s="171">
        <v>8398.5</v>
      </c>
      <c r="D256" s="171">
        <v>8315.5</v>
      </c>
      <c r="E256" s="171">
        <v>8315.5</v>
      </c>
      <c r="F256" s="171">
        <v>8152.5</v>
      </c>
      <c r="G256" s="171">
        <v>8072</v>
      </c>
      <c r="H256" s="171">
        <v>8072</v>
      </c>
      <c r="I256" s="171">
        <v>7992</v>
      </c>
      <c r="J256" s="171">
        <v>7835.5</v>
      </c>
      <c r="K256" s="171">
        <v>7835.5</v>
      </c>
      <c r="L256" s="171">
        <v>7682</v>
      </c>
      <c r="M256" s="170">
        <v>7531.5</v>
      </c>
      <c r="N256" s="170">
        <v>7457</v>
      </c>
      <c r="O256" s="170">
        <v>7457</v>
      </c>
      <c r="P256" s="170">
        <v>7311</v>
      </c>
      <c r="Q256" s="170">
        <v>7311</v>
      </c>
      <c r="R256" s="170">
        <v>7238.5</v>
      </c>
      <c r="S256" s="170">
        <v>7096.5</v>
      </c>
      <c r="T256" s="170">
        <v>6890</v>
      </c>
      <c r="U256" s="170">
        <v>6822</v>
      </c>
      <c r="V256" s="170">
        <v>6822</v>
      </c>
      <c r="AJ256" s="160"/>
    </row>
    <row r="257" spans="1:36" s="32" customFormat="1" ht="15.9" customHeight="1" x14ac:dyDescent="0.3">
      <c r="A257" s="159" t="e">
        <f ca="1">[1]!wwsHide()</f>
        <v>#NAME?</v>
      </c>
      <c r="B257" s="178" t="s">
        <v>6</v>
      </c>
      <c r="C257" s="172">
        <v>8909</v>
      </c>
      <c r="D257" s="173">
        <v>8821</v>
      </c>
      <c r="E257" s="172">
        <v>8821</v>
      </c>
      <c r="F257" s="172">
        <v>8648</v>
      </c>
      <c r="G257" s="173">
        <v>8562.5</v>
      </c>
      <c r="H257" s="172">
        <v>8562.5</v>
      </c>
      <c r="I257" s="172">
        <v>8394.5</v>
      </c>
      <c r="J257" s="173">
        <v>8230</v>
      </c>
      <c r="K257" s="172">
        <v>8230</v>
      </c>
      <c r="L257" s="172">
        <v>8068.5</v>
      </c>
      <c r="M257" s="174">
        <v>7909</v>
      </c>
      <c r="N257" s="175">
        <v>7830.5</v>
      </c>
      <c r="O257" s="174">
        <v>7830.5</v>
      </c>
      <c r="P257" s="175">
        <v>7604</v>
      </c>
      <c r="Q257" s="174">
        <v>7604</v>
      </c>
      <c r="R257" s="174">
        <v>7528.5</v>
      </c>
      <c r="S257" s="174">
        <v>7381</v>
      </c>
      <c r="T257" s="174">
        <v>7166</v>
      </c>
      <c r="U257" s="175">
        <v>7095</v>
      </c>
      <c r="V257" s="174">
        <v>7095</v>
      </c>
      <c r="AJ257" s="160"/>
    </row>
    <row r="258" spans="1:36" s="32" customFormat="1" ht="15.9" customHeight="1" x14ac:dyDescent="0.3">
      <c r="A258" s="159" t="e">
        <f ca="1">[1]!wwsHide()</f>
        <v>#NAME?</v>
      </c>
      <c r="B258" s="178" t="s">
        <v>8</v>
      </c>
      <c r="C258" s="172">
        <v>9121</v>
      </c>
      <c r="D258" s="173">
        <v>9030.5</v>
      </c>
      <c r="E258" s="172">
        <v>9030.5</v>
      </c>
      <c r="F258" s="172">
        <v>8853.5</v>
      </c>
      <c r="G258" s="173">
        <v>8766</v>
      </c>
      <c r="H258" s="172">
        <v>8766</v>
      </c>
      <c r="I258" s="172">
        <v>8594</v>
      </c>
      <c r="J258" s="173">
        <v>8425.5</v>
      </c>
      <c r="K258" s="172">
        <v>8425.5</v>
      </c>
      <c r="L258" s="172">
        <v>8260.5</v>
      </c>
      <c r="M258" s="174">
        <v>8096.5</v>
      </c>
      <c r="N258" s="175">
        <v>8016.5</v>
      </c>
      <c r="O258" s="174">
        <v>8016.5</v>
      </c>
      <c r="P258" s="175">
        <v>7823</v>
      </c>
      <c r="Q258" s="174">
        <v>7823</v>
      </c>
      <c r="R258" s="174">
        <v>7745.5</v>
      </c>
      <c r="S258" s="174">
        <v>7593.5</v>
      </c>
      <c r="T258" s="174">
        <v>7372.5</v>
      </c>
      <c r="U258" s="175">
        <v>7299.5</v>
      </c>
      <c r="V258" s="174">
        <v>7299.5</v>
      </c>
      <c r="AJ258" s="160"/>
    </row>
    <row r="259" spans="1:36" s="32" customFormat="1" ht="15.9" customHeight="1" x14ac:dyDescent="0.3">
      <c r="A259" s="159" t="e">
        <f ca="1">[1]!wwsHide()</f>
        <v>#NAME?</v>
      </c>
      <c r="B259" s="178" t="s">
        <v>10</v>
      </c>
      <c r="C259" s="172">
        <v>8962.5</v>
      </c>
      <c r="D259" s="173">
        <v>8874</v>
      </c>
      <c r="E259" s="172">
        <v>8874</v>
      </c>
      <c r="F259" s="172">
        <v>8700</v>
      </c>
      <c r="G259" s="173">
        <v>8614</v>
      </c>
      <c r="H259" s="172">
        <v>8614</v>
      </c>
      <c r="I259" s="172">
        <v>8528.5</v>
      </c>
      <c r="J259" s="173">
        <v>8361.5</v>
      </c>
      <c r="K259" s="172">
        <v>8361.5</v>
      </c>
      <c r="L259" s="172">
        <v>8197.5</v>
      </c>
      <c r="M259" s="174">
        <v>8037</v>
      </c>
      <c r="N259" s="175">
        <v>7957.5</v>
      </c>
      <c r="O259" s="174">
        <v>7957.5</v>
      </c>
      <c r="P259" s="175">
        <v>7801.5</v>
      </c>
      <c r="Q259" s="174">
        <v>7801.5</v>
      </c>
      <c r="R259" s="174">
        <v>7724.5</v>
      </c>
      <c r="S259" s="174">
        <v>7573</v>
      </c>
      <c r="T259" s="174">
        <v>7352.5</v>
      </c>
      <c r="U259" s="175">
        <v>7279.5</v>
      </c>
      <c r="V259" s="174">
        <v>7279.5</v>
      </c>
      <c r="AJ259" s="160"/>
    </row>
    <row r="260" spans="1:36" s="32" customFormat="1" ht="15.9" customHeight="1" x14ac:dyDescent="0.3">
      <c r="A260" s="159" t="e">
        <f ca="1">[1]!wwsHide()</f>
        <v>#NAME?</v>
      </c>
      <c r="B260" s="179" t="s">
        <v>12</v>
      </c>
      <c r="C260" s="171">
        <v>8962.5</v>
      </c>
      <c r="D260" s="171">
        <v>8874</v>
      </c>
      <c r="E260" s="171">
        <v>8874</v>
      </c>
      <c r="F260" s="171">
        <v>8700</v>
      </c>
      <c r="G260" s="171">
        <v>8614</v>
      </c>
      <c r="H260" s="171">
        <v>8614</v>
      </c>
      <c r="I260" s="171">
        <v>8528.5</v>
      </c>
      <c r="J260" s="171">
        <v>8361.5</v>
      </c>
      <c r="K260" s="171">
        <v>8361.5</v>
      </c>
      <c r="L260" s="171">
        <v>8197.5</v>
      </c>
      <c r="M260" s="170">
        <v>8037</v>
      </c>
      <c r="N260" s="170">
        <v>7957.5</v>
      </c>
      <c r="O260" s="170">
        <v>7957.5</v>
      </c>
      <c r="P260" s="170">
        <v>7801.5</v>
      </c>
      <c r="Q260" s="170">
        <v>7801.5</v>
      </c>
      <c r="R260" s="170">
        <v>7724.5</v>
      </c>
      <c r="S260" s="170">
        <v>7573</v>
      </c>
      <c r="T260" s="170">
        <v>7352.5</v>
      </c>
      <c r="U260" s="170">
        <v>7279.5</v>
      </c>
      <c r="V260" s="170">
        <v>7279.5</v>
      </c>
      <c r="AJ260" s="160"/>
    </row>
    <row r="261" spans="1:36" s="32" customFormat="1" ht="15.9" customHeight="1" x14ac:dyDescent="0.3">
      <c r="A261" s="159" t="e">
        <f ca="1">[1]!wwsHide()</f>
        <v>#NAME?</v>
      </c>
      <c r="B261" s="179" t="s">
        <v>14</v>
      </c>
      <c r="C261" s="171">
        <v>8962.5</v>
      </c>
      <c r="D261" s="171">
        <v>8874</v>
      </c>
      <c r="E261" s="171">
        <v>8874</v>
      </c>
      <c r="F261" s="171">
        <v>8700</v>
      </c>
      <c r="G261" s="171">
        <v>8614</v>
      </c>
      <c r="H261" s="171">
        <v>8614</v>
      </c>
      <c r="I261" s="171">
        <v>8528.5</v>
      </c>
      <c r="J261" s="171">
        <v>8361.5</v>
      </c>
      <c r="K261" s="171">
        <v>8361.5</v>
      </c>
      <c r="L261" s="171">
        <v>8197.5</v>
      </c>
      <c r="M261" s="170">
        <v>8037</v>
      </c>
      <c r="N261" s="170">
        <v>7957.5</v>
      </c>
      <c r="O261" s="170">
        <v>7957.5</v>
      </c>
      <c r="P261" s="170">
        <v>7801.5</v>
      </c>
      <c r="Q261" s="170">
        <v>7801.5</v>
      </c>
      <c r="R261" s="170">
        <v>7724.5</v>
      </c>
      <c r="S261" s="170">
        <v>7573</v>
      </c>
      <c r="T261" s="170">
        <v>7352.5</v>
      </c>
      <c r="U261" s="170">
        <v>7279.5</v>
      </c>
      <c r="V261" s="170">
        <v>7279.5</v>
      </c>
      <c r="AJ261" s="160"/>
    </row>
    <row r="262" spans="1:36" s="32" customFormat="1" ht="15.9" customHeight="1" x14ac:dyDescent="0.3">
      <c r="A262" s="159" t="e">
        <f ca="1">[1]!wwsHide()</f>
        <v>#NAME?</v>
      </c>
      <c r="B262" s="178" t="s">
        <v>16</v>
      </c>
      <c r="C262" s="172">
        <v>9506</v>
      </c>
      <c r="D262" s="173">
        <v>9412</v>
      </c>
      <c r="E262" s="172">
        <v>9412</v>
      </c>
      <c r="F262" s="172">
        <v>9227.5</v>
      </c>
      <c r="G262" s="173">
        <v>9136</v>
      </c>
      <c r="H262" s="172">
        <v>9136</v>
      </c>
      <c r="I262" s="172">
        <v>8957</v>
      </c>
      <c r="J262" s="173">
        <v>8781.5</v>
      </c>
      <c r="K262" s="172">
        <v>8781.5</v>
      </c>
      <c r="L262" s="172">
        <v>8609.5</v>
      </c>
      <c r="M262" s="174">
        <v>8439</v>
      </c>
      <c r="N262" s="175">
        <v>8355.5</v>
      </c>
      <c r="O262" s="174">
        <v>8355.5</v>
      </c>
      <c r="P262" s="175">
        <v>8113.5</v>
      </c>
      <c r="Q262" s="174">
        <v>8113.5</v>
      </c>
      <c r="R262" s="174">
        <v>8033</v>
      </c>
      <c r="S262" s="174">
        <v>7875.5</v>
      </c>
      <c r="T262" s="174">
        <v>7646</v>
      </c>
      <c r="U262" s="175">
        <v>7570.5</v>
      </c>
      <c r="V262" s="174">
        <v>7570.5</v>
      </c>
      <c r="AJ262" s="160"/>
    </row>
    <row r="263" spans="1:36" s="32" customFormat="1" ht="15.9" customHeight="1" x14ac:dyDescent="0.3">
      <c r="A263" s="159" t="e">
        <f ca="1">[1]!wwsHide()</f>
        <v>#NAME?</v>
      </c>
      <c r="B263" s="179" t="s">
        <v>172</v>
      </c>
      <c r="C263" s="171">
        <v>9506</v>
      </c>
      <c r="D263" s="171">
        <v>9412</v>
      </c>
      <c r="E263" s="171">
        <v>9412</v>
      </c>
      <c r="F263" s="171">
        <v>9227.5</v>
      </c>
      <c r="G263" s="171">
        <v>9136</v>
      </c>
      <c r="H263" s="171">
        <v>9136</v>
      </c>
      <c r="I263" s="171">
        <v>8957</v>
      </c>
      <c r="J263" s="171">
        <v>8781.5</v>
      </c>
      <c r="K263" s="171">
        <v>8781.5</v>
      </c>
      <c r="L263" s="171">
        <v>8609.5</v>
      </c>
      <c r="M263" s="170">
        <v>8439</v>
      </c>
      <c r="N263" s="170">
        <v>8355.5</v>
      </c>
      <c r="O263" s="170">
        <v>8355.5</v>
      </c>
      <c r="P263" s="170">
        <v>8113.5</v>
      </c>
      <c r="Q263" s="170">
        <v>8113.5</v>
      </c>
      <c r="R263" s="170">
        <v>8033</v>
      </c>
      <c r="S263" s="170">
        <v>7875.5</v>
      </c>
      <c r="T263" s="170">
        <v>7646</v>
      </c>
      <c r="U263" s="170">
        <v>7570.5</v>
      </c>
      <c r="V263" s="170">
        <v>7570.5</v>
      </c>
      <c r="AJ263" s="160"/>
    </row>
    <row r="264" spans="1:36" s="32" customFormat="1" ht="15.9" customHeight="1" x14ac:dyDescent="0.3">
      <c r="A264" s="159" t="e">
        <f ca="1">[1]!wwsHide()</f>
        <v>#NAME?</v>
      </c>
      <c r="B264" s="178" t="s">
        <v>18</v>
      </c>
      <c r="C264" s="172">
        <v>9733.5</v>
      </c>
      <c r="D264" s="173">
        <v>9637</v>
      </c>
      <c r="E264" s="172">
        <v>9637</v>
      </c>
      <c r="F264" s="172">
        <v>9448</v>
      </c>
      <c r="G264" s="173">
        <v>9354.5</v>
      </c>
      <c r="H264" s="172">
        <v>9354.5</v>
      </c>
      <c r="I264" s="172">
        <v>9171</v>
      </c>
      <c r="J264" s="173">
        <v>8991</v>
      </c>
      <c r="K264" s="172">
        <v>8991</v>
      </c>
      <c r="L264" s="172">
        <v>8814.5</v>
      </c>
      <c r="M264" s="174">
        <v>8639.5</v>
      </c>
      <c r="N264" s="175">
        <v>8554</v>
      </c>
      <c r="O264" s="174">
        <v>8554</v>
      </c>
      <c r="P264" s="175">
        <v>8347.5</v>
      </c>
      <c r="Q264" s="174">
        <v>8347.5</v>
      </c>
      <c r="R264" s="174">
        <v>8265</v>
      </c>
      <c r="S264" s="174">
        <v>8103</v>
      </c>
      <c r="T264" s="174">
        <v>7867</v>
      </c>
      <c r="U264" s="175">
        <v>7789</v>
      </c>
      <c r="V264" s="174">
        <v>7789</v>
      </c>
      <c r="AJ264" s="160"/>
    </row>
    <row r="265" spans="1:36" s="32" customFormat="1" ht="15.9" customHeight="1" x14ac:dyDescent="0.3">
      <c r="A265" s="159" t="e">
        <f ca="1">[1]!wwsHide()</f>
        <v>#NAME?</v>
      </c>
      <c r="B265" s="179" t="s">
        <v>20</v>
      </c>
      <c r="C265" s="171">
        <v>9733.5</v>
      </c>
      <c r="D265" s="171">
        <v>9637</v>
      </c>
      <c r="E265" s="171">
        <v>9637</v>
      </c>
      <c r="F265" s="171">
        <v>9448</v>
      </c>
      <c r="G265" s="171">
        <v>9354.5</v>
      </c>
      <c r="H265" s="171">
        <v>9354.5</v>
      </c>
      <c r="I265" s="171">
        <v>9171</v>
      </c>
      <c r="J265" s="171">
        <v>8991</v>
      </c>
      <c r="K265" s="171">
        <v>8991</v>
      </c>
      <c r="L265" s="171">
        <v>8814.5</v>
      </c>
      <c r="M265" s="170">
        <v>8639.5</v>
      </c>
      <c r="N265" s="170">
        <v>8554</v>
      </c>
      <c r="O265" s="170">
        <v>8554</v>
      </c>
      <c r="P265" s="170">
        <v>8347.5</v>
      </c>
      <c r="Q265" s="170">
        <v>8347.5</v>
      </c>
      <c r="R265" s="170">
        <v>8265</v>
      </c>
      <c r="S265" s="170">
        <v>8103</v>
      </c>
      <c r="T265" s="170">
        <v>7867</v>
      </c>
      <c r="U265" s="170">
        <v>7789</v>
      </c>
      <c r="V265" s="170">
        <v>7789</v>
      </c>
      <c r="AJ265" s="160"/>
    </row>
    <row r="266" spans="1:36" s="32" customFormat="1" ht="15.9" customHeight="1" x14ac:dyDescent="0.3">
      <c r="A266" s="159" t="e">
        <f ca="1">[1]!wwsHide()</f>
        <v>#NAME?</v>
      </c>
      <c r="B266" s="178" t="s">
        <v>22</v>
      </c>
      <c r="C266" s="172">
        <v>9858</v>
      </c>
      <c r="D266" s="173">
        <v>9760.5</v>
      </c>
      <c r="E266" s="172">
        <v>9760.5</v>
      </c>
      <c r="F266" s="172">
        <v>9569</v>
      </c>
      <c r="G266" s="173">
        <v>9474.5</v>
      </c>
      <c r="H266" s="172">
        <v>9474.5</v>
      </c>
      <c r="I266" s="172">
        <v>9380.5</v>
      </c>
      <c r="J266" s="173">
        <v>9196.5</v>
      </c>
      <c r="K266" s="172">
        <v>9196.5</v>
      </c>
      <c r="L266" s="172">
        <v>9016</v>
      </c>
      <c r="M266" s="174">
        <v>8839</v>
      </c>
      <c r="N266" s="175">
        <v>8751.5</v>
      </c>
      <c r="O266" s="174">
        <v>8751.5</v>
      </c>
      <c r="P266" s="175">
        <v>8580</v>
      </c>
      <c r="Q266" s="174">
        <v>8580</v>
      </c>
      <c r="R266" s="174">
        <v>8495</v>
      </c>
      <c r="S266" s="174">
        <v>8328.5</v>
      </c>
      <c r="T266" s="174">
        <v>8086</v>
      </c>
      <c r="U266" s="175">
        <v>8006</v>
      </c>
      <c r="V266" s="174">
        <v>8006</v>
      </c>
      <c r="AJ266" s="160"/>
    </row>
    <row r="267" spans="1:36" s="32" customFormat="1" ht="15.9" customHeight="1" x14ac:dyDescent="0.3">
      <c r="A267" s="159" t="e">
        <f ca="1">[1]!wwsHide()</f>
        <v>#NAME?</v>
      </c>
      <c r="B267" s="178" t="s">
        <v>24</v>
      </c>
      <c r="C267" s="172">
        <v>10455</v>
      </c>
      <c r="D267" s="173">
        <v>10351.5</v>
      </c>
      <c r="E267" s="172">
        <v>10351.5</v>
      </c>
      <c r="F267" s="172">
        <v>10148.5</v>
      </c>
      <c r="G267" s="173">
        <v>10048</v>
      </c>
      <c r="H267" s="172">
        <v>10048</v>
      </c>
      <c r="I267" s="172">
        <v>9851</v>
      </c>
      <c r="J267" s="173">
        <v>9658</v>
      </c>
      <c r="K267" s="172">
        <v>9658</v>
      </c>
      <c r="L267" s="172">
        <v>9468.5</v>
      </c>
      <c r="M267" s="174">
        <v>9281.5</v>
      </c>
      <c r="N267" s="175">
        <v>9189.5</v>
      </c>
      <c r="O267" s="174">
        <v>9189.5</v>
      </c>
      <c r="P267" s="175">
        <v>8923.5</v>
      </c>
      <c r="Q267" s="174">
        <v>8923.5</v>
      </c>
      <c r="R267" s="174">
        <v>8835</v>
      </c>
      <c r="S267" s="174">
        <v>8662</v>
      </c>
      <c r="T267" s="174">
        <v>8409.5</v>
      </c>
      <c r="U267" s="175">
        <v>8326</v>
      </c>
      <c r="V267" s="174">
        <v>8326</v>
      </c>
      <c r="AJ267" s="160"/>
    </row>
    <row r="268" spans="1:36" s="32" customFormat="1" ht="15.9" customHeight="1" x14ac:dyDescent="0.3">
      <c r="A268" s="159" t="e">
        <f ca="1">[1]!wwsHide()</f>
        <v>#NAME?</v>
      </c>
      <c r="B268" s="178" t="s">
        <v>26</v>
      </c>
      <c r="C268" s="172">
        <v>10704.5</v>
      </c>
      <c r="D268" s="173">
        <v>10598.5</v>
      </c>
      <c r="E268" s="172">
        <v>10598.5</v>
      </c>
      <c r="F268" s="172">
        <v>10390.5</v>
      </c>
      <c r="G268" s="173">
        <v>10287.5</v>
      </c>
      <c r="H268" s="172">
        <v>10287.5</v>
      </c>
      <c r="I268" s="172">
        <v>10086</v>
      </c>
      <c r="J268" s="173">
        <v>9888</v>
      </c>
      <c r="K268" s="172">
        <v>9888</v>
      </c>
      <c r="L268" s="172">
        <v>9694</v>
      </c>
      <c r="M268" s="174">
        <v>9502</v>
      </c>
      <c r="N268" s="175">
        <v>9408</v>
      </c>
      <c r="O268" s="174">
        <v>9408</v>
      </c>
      <c r="P268" s="175">
        <v>9180.5</v>
      </c>
      <c r="Q268" s="174">
        <v>9180.5</v>
      </c>
      <c r="R268" s="174">
        <v>9089.5</v>
      </c>
      <c r="S268" s="174">
        <v>8911.5</v>
      </c>
      <c r="T268" s="174">
        <v>8652</v>
      </c>
      <c r="U268" s="175">
        <v>8566.5</v>
      </c>
      <c r="V268" s="174">
        <v>8566.5</v>
      </c>
      <c r="AJ268" s="160"/>
    </row>
    <row r="269" spans="1:36" s="32" customFormat="1" ht="15.9" customHeight="1" x14ac:dyDescent="0.3">
      <c r="A269" s="159" t="e">
        <f ca="1">[1]!wwsHide()</f>
        <v>#NAME?</v>
      </c>
      <c r="B269" s="178" t="s">
        <v>28</v>
      </c>
      <c r="C269" s="172">
        <v>11018.5</v>
      </c>
      <c r="D269" s="173">
        <v>10909.5</v>
      </c>
      <c r="E269" s="172">
        <v>10909.5</v>
      </c>
      <c r="F269" s="172">
        <v>10695.5</v>
      </c>
      <c r="G269" s="173">
        <v>10589.5</v>
      </c>
      <c r="H269" s="172">
        <v>10589.5</v>
      </c>
      <c r="I269" s="172">
        <v>10484.5</v>
      </c>
      <c r="J269" s="173">
        <v>10279</v>
      </c>
      <c r="K269" s="172">
        <v>10279</v>
      </c>
      <c r="L269" s="172">
        <v>10077.5</v>
      </c>
      <c r="M269" s="174">
        <v>9880</v>
      </c>
      <c r="N269" s="175">
        <v>9782</v>
      </c>
      <c r="O269" s="174">
        <v>9782</v>
      </c>
      <c r="P269" s="175">
        <v>9590</v>
      </c>
      <c r="Q269" s="174">
        <v>9590</v>
      </c>
      <c r="R269" s="174">
        <v>9495</v>
      </c>
      <c r="S269" s="174">
        <v>9309</v>
      </c>
      <c r="T269" s="174">
        <v>9038</v>
      </c>
      <c r="U269" s="175">
        <v>8948.5</v>
      </c>
      <c r="V269" s="174">
        <v>8948.5</v>
      </c>
      <c r="AJ269" s="160"/>
    </row>
    <row r="270" spans="1:36" s="32" customFormat="1" ht="15.9" customHeight="1" x14ac:dyDescent="0.3">
      <c r="A270" s="159" t="e">
        <f ca="1">[1]!wwsHide()</f>
        <v>#NAME?</v>
      </c>
      <c r="B270" s="179" t="s">
        <v>30</v>
      </c>
      <c r="C270" s="171">
        <v>11018.5</v>
      </c>
      <c r="D270" s="171">
        <v>10909.5</v>
      </c>
      <c r="E270" s="171">
        <v>10909.5</v>
      </c>
      <c r="F270" s="171">
        <v>10695.5</v>
      </c>
      <c r="G270" s="171">
        <v>10589.5</v>
      </c>
      <c r="H270" s="171">
        <v>10589.5</v>
      </c>
      <c r="I270" s="171">
        <v>10484.5</v>
      </c>
      <c r="J270" s="171">
        <v>10279</v>
      </c>
      <c r="K270" s="171">
        <v>10279</v>
      </c>
      <c r="L270" s="171">
        <v>10077.5</v>
      </c>
      <c r="M270" s="170">
        <v>9880</v>
      </c>
      <c r="N270" s="170">
        <v>9782</v>
      </c>
      <c r="O270" s="170">
        <v>9782</v>
      </c>
      <c r="P270" s="170">
        <v>9590</v>
      </c>
      <c r="Q270" s="170">
        <v>9590</v>
      </c>
      <c r="R270" s="170">
        <v>9495</v>
      </c>
      <c r="S270" s="170">
        <v>9309</v>
      </c>
      <c r="T270" s="170">
        <v>9038</v>
      </c>
      <c r="U270" s="170">
        <v>8948.5</v>
      </c>
      <c r="V270" s="170">
        <v>8948.5</v>
      </c>
      <c r="AJ270" s="160"/>
    </row>
    <row r="271" spans="1:36" s="32" customFormat="1" ht="15.9" customHeight="1" x14ac:dyDescent="0.3">
      <c r="A271" s="159" t="e">
        <f ca="1">[1]!wwsHide()</f>
        <v>#NAME?</v>
      </c>
      <c r="B271" s="178" t="s">
        <v>32</v>
      </c>
      <c r="C271" s="172">
        <v>11685.5</v>
      </c>
      <c r="D271" s="173">
        <v>11570</v>
      </c>
      <c r="E271" s="172">
        <v>11570</v>
      </c>
      <c r="F271" s="172">
        <v>11343</v>
      </c>
      <c r="G271" s="173">
        <v>11230.5</v>
      </c>
      <c r="H271" s="172">
        <v>11230.5</v>
      </c>
      <c r="I271" s="172">
        <v>11010.5</v>
      </c>
      <c r="J271" s="173">
        <v>10794.5</v>
      </c>
      <c r="K271" s="172">
        <v>10794.5</v>
      </c>
      <c r="L271" s="172">
        <v>10538</v>
      </c>
      <c r="M271" s="174">
        <v>10374</v>
      </c>
      <c r="N271" s="175">
        <v>10271.5</v>
      </c>
      <c r="O271" s="174">
        <v>10271.5</v>
      </c>
      <c r="P271" s="175">
        <v>9974</v>
      </c>
      <c r="Q271" s="174">
        <v>9974</v>
      </c>
      <c r="R271" s="174">
        <v>9875</v>
      </c>
      <c r="S271" s="174">
        <v>9681.5</v>
      </c>
      <c r="T271" s="174">
        <v>9399.5</v>
      </c>
      <c r="U271" s="175">
        <v>9306.5</v>
      </c>
      <c r="V271" s="174">
        <v>9306.5</v>
      </c>
      <c r="AJ271" s="160"/>
    </row>
    <row r="272" spans="1:36" s="32" customFormat="1" ht="15.9" customHeight="1" x14ac:dyDescent="0.3">
      <c r="A272" s="159" t="e">
        <f ca="1">[1]!wwsHide()</f>
        <v>#NAME?</v>
      </c>
      <c r="B272" s="178" t="s">
        <v>34</v>
      </c>
      <c r="C272" s="172">
        <v>11964.5</v>
      </c>
      <c r="D272" s="173">
        <v>11846</v>
      </c>
      <c r="E272" s="172">
        <v>11846</v>
      </c>
      <c r="F272" s="172">
        <v>11613.5</v>
      </c>
      <c r="G272" s="173">
        <v>11498.5</v>
      </c>
      <c r="H272" s="172">
        <v>11498.5</v>
      </c>
      <c r="I272" s="172">
        <v>11273</v>
      </c>
      <c r="J272" s="173">
        <v>11052</v>
      </c>
      <c r="K272" s="172">
        <v>11052</v>
      </c>
      <c r="L272" s="172">
        <v>10835.5</v>
      </c>
      <c r="M272" s="174">
        <v>10620.5</v>
      </c>
      <c r="N272" s="175">
        <v>10515.5</v>
      </c>
      <c r="O272" s="174">
        <v>10515.5</v>
      </c>
      <c r="P272" s="175">
        <v>10261.5</v>
      </c>
      <c r="Q272" s="174">
        <v>10261.5</v>
      </c>
      <c r="R272" s="174">
        <v>10160</v>
      </c>
      <c r="S272" s="174">
        <v>9961</v>
      </c>
      <c r="T272" s="174">
        <v>9671</v>
      </c>
      <c r="U272" s="175">
        <v>9575</v>
      </c>
      <c r="V272" s="174">
        <v>9575</v>
      </c>
      <c r="AJ272" s="160"/>
    </row>
    <row r="273" spans="1:36" s="32" customFormat="1" ht="15.9" customHeight="1" x14ac:dyDescent="0.3">
      <c r="A273" s="159" t="e">
        <f ca="1">[1]!wwsHide()</f>
        <v>#NAME?</v>
      </c>
      <c r="B273" s="178" t="s">
        <v>36</v>
      </c>
      <c r="C273" s="172">
        <v>11984.5</v>
      </c>
      <c r="D273" s="173">
        <v>11866</v>
      </c>
      <c r="E273" s="172">
        <v>11866</v>
      </c>
      <c r="F273" s="172">
        <v>11633.5</v>
      </c>
      <c r="G273" s="173">
        <v>11518.5</v>
      </c>
      <c r="H273" s="172">
        <v>11518.5</v>
      </c>
      <c r="I273" s="172">
        <v>11404.5</v>
      </c>
      <c r="J273" s="173">
        <v>11181</v>
      </c>
      <c r="K273" s="172">
        <v>11181</v>
      </c>
      <c r="L273" s="172">
        <v>10962</v>
      </c>
      <c r="M273" s="174">
        <v>10747</v>
      </c>
      <c r="N273" s="175">
        <v>10640.5</v>
      </c>
      <c r="O273" s="174">
        <v>10640.5</v>
      </c>
      <c r="P273" s="175">
        <v>10432</v>
      </c>
      <c r="Q273" s="174">
        <v>10432</v>
      </c>
      <c r="R273" s="174">
        <v>10328.5</v>
      </c>
      <c r="S273" s="174">
        <v>10126</v>
      </c>
      <c r="T273" s="174">
        <v>9831</v>
      </c>
      <c r="U273" s="175">
        <v>9733.5</v>
      </c>
      <c r="V273" s="174">
        <v>9733.5</v>
      </c>
      <c r="AJ273" s="160"/>
    </row>
    <row r="274" spans="1:36" s="32" customFormat="1" ht="15.9" customHeight="1" x14ac:dyDescent="0.3">
      <c r="A274" s="159" t="e">
        <f ca="1">[1]!wwsHide()</f>
        <v>#NAME?</v>
      </c>
      <c r="B274" s="179" t="s">
        <v>38</v>
      </c>
      <c r="C274" s="171">
        <v>11984.5</v>
      </c>
      <c r="D274" s="171">
        <v>11866</v>
      </c>
      <c r="E274" s="171">
        <v>11866</v>
      </c>
      <c r="F274" s="171">
        <v>11633.5</v>
      </c>
      <c r="G274" s="171">
        <v>11518.5</v>
      </c>
      <c r="H274" s="171">
        <v>11518.5</v>
      </c>
      <c r="I274" s="171">
        <v>11404.5</v>
      </c>
      <c r="J274" s="171">
        <v>11181</v>
      </c>
      <c r="K274" s="171">
        <v>11181</v>
      </c>
      <c r="L274" s="171">
        <v>10962</v>
      </c>
      <c r="M274" s="170">
        <v>10747</v>
      </c>
      <c r="N274" s="170">
        <v>10640.5</v>
      </c>
      <c r="O274" s="170">
        <v>10640.5</v>
      </c>
      <c r="P274" s="170">
        <v>10432</v>
      </c>
      <c r="Q274" s="170">
        <v>10432</v>
      </c>
      <c r="R274" s="170">
        <v>10328.5</v>
      </c>
      <c r="S274" s="170">
        <v>10126</v>
      </c>
      <c r="T274" s="170">
        <v>9831</v>
      </c>
      <c r="U274" s="170">
        <v>9733.5</v>
      </c>
      <c r="V274" s="170">
        <v>9733.5</v>
      </c>
      <c r="AJ274" s="160"/>
    </row>
    <row r="275" spans="1:36" s="32" customFormat="1" ht="15.9" customHeight="1" x14ac:dyDescent="0.3">
      <c r="A275" s="159" t="e">
        <f ca="1">[1]!wwsHide()</f>
        <v>#NAME?</v>
      </c>
      <c r="B275" s="178" t="s">
        <v>40</v>
      </c>
      <c r="C275" s="172">
        <v>12710.5</v>
      </c>
      <c r="D275" s="173">
        <v>12584.5</v>
      </c>
      <c r="E275" s="172">
        <v>12584.5</v>
      </c>
      <c r="F275" s="172">
        <v>12337.5</v>
      </c>
      <c r="G275" s="173">
        <v>12215.5</v>
      </c>
      <c r="H275" s="172">
        <v>12215.5</v>
      </c>
      <c r="I275" s="172">
        <v>11976</v>
      </c>
      <c r="J275" s="173">
        <v>11741</v>
      </c>
      <c r="K275" s="172">
        <v>11741</v>
      </c>
      <c r="L275" s="172">
        <v>11511</v>
      </c>
      <c r="M275" s="174">
        <v>11283.5</v>
      </c>
      <c r="N275" s="175">
        <v>11172</v>
      </c>
      <c r="O275" s="174">
        <v>11172</v>
      </c>
      <c r="P275" s="175">
        <v>10848.5</v>
      </c>
      <c r="Q275" s="174">
        <v>10848.5</v>
      </c>
      <c r="R275" s="174">
        <v>10741</v>
      </c>
      <c r="S275" s="174">
        <v>10530.5</v>
      </c>
      <c r="T275" s="174">
        <v>10224</v>
      </c>
      <c r="U275" s="175">
        <v>10123</v>
      </c>
      <c r="V275" s="174">
        <v>10123</v>
      </c>
      <c r="AJ275" s="160"/>
    </row>
    <row r="276" spans="1:36" s="32" customFormat="1" ht="15.9" customHeight="1" x14ac:dyDescent="0.3">
      <c r="A276" s="159" t="e">
        <f ca="1">[1]!wwsHide()</f>
        <v>#NAME?</v>
      </c>
      <c r="B276" s="178" t="s">
        <v>42</v>
      </c>
      <c r="C276" s="172">
        <v>13013.5</v>
      </c>
      <c r="D276" s="173">
        <v>12884.5</v>
      </c>
      <c r="E276" s="172">
        <v>12884.5</v>
      </c>
      <c r="F276" s="172">
        <v>12632</v>
      </c>
      <c r="G276" s="173">
        <v>12507</v>
      </c>
      <c r="H276" s="172">
        <v>12507</v>
      </c>
      <c r="I276" s="172">
        <v>12262</v>
      </c>
      <c r="J276" s="173">
        <v>12021.5</v>
      </c>
      <c r="K276" s="172">
        <v>12021.5</v>
      </c>
      <c r="L276" s="172">
        <v>11786</v>
      </c>
      <c r="M276" s="174">
        <v>11552.5</v>
      </c>
      <c r="N276" s="175">
        <v>11438</v>
      </c>
      <c r="O276" s="174">
        <v>11438</v>
      </c>
      <c r="P276" s="175">
        <v>11161.5</v>
      </c>
      <c r="Q276" s="174">
        <v>11161.5</v>
      </c>
      <c r="R276" s="174">
        <v>11051</v>
      </c>
      <c r="S276" s="174">
        <v>10834.5</v>
      </c>
      <c r="T276" s="174">
        <v>10519</v>
      </c>
      <c r="U276" s="175">
        <v>10415</v>
      </c>
      <c r="V276" s="174">
        <v>10415</v>
      </c>
      <c r="AJ276" s="160"/>
    </row>
    <row r="277" spans="1:36" s="32" customFormat="1" ht="15.9" customHeight="1" x14ac:dyDescent="0.3">
      <c r="A277" s="159" t="e">
        <f ca="1">[1]!wwsHide()</f>
        <v>#NAME?</v>
      </c>
      <c r="B277" s="165"/>
      <c r="C277" s="63"/>
      <c r="D277" s="63"/>
      <c r="E277" s="63"/>
      <c r="F277" s="63"/>
      <c r="G277" s="63"/>
      <c r="H277" s="63"/>
      <c r="I277" s="63"/>
      <c r="J277" s="63"/>
      <c r="K277" s="63"/>
      <c r="L277" s="63"/>
      <c r="M277" s="63"/>
      <c r="AJ277" s="160"/>
    </row>
    <row r="278" spans="1:36" s="32" customFormat="1" ht="15.9" customHeight="1" x14ac:dyDescent="0.3">
      <c r="A278" s="159" t="e">
        <f ca="1">[1]!wwsHide()</f>
        <v>#NAME?</v>
      </c>
      <c r="B278" s="165" t="s">
        <v>48</v>
      </c>
      <c r="C278" s="171"/>
      <c r="D278" s="171"/>
      <c r="E278" s="171"/>
      <c r="F278" s="171"/>
      <c r="G278" s="171"/>
      <c r="H278" s="171"/>
      <c r="I278" s="171"/>
      <c r="J278" s="171"/>
      <c r="K278" s="171"/>
      <c r="L278" s="171"/>
      <c r="M278" s="171"/>
      <c r="N278" s="170"/>
      <c r="O278" s="170"/>
      <c r="P278" s="170"/>
      <c r="Q278" s="170"/>
      <c r="R278" s="170"/>
      <c r="S278" s="170"/>
      <c r="AJ278" s="160"/>
    </row>
    <row r="279" spans="1:36" s="32" customFormat="1" ht="15.9" customHeight="1" x14ac:dyDescent="0.3">
      <c r="A279" s="159" t="e">
        <f ca="1">[1]!wwsHide()</f>
        <v>#NAME?</v>
      </c>
      <c r="B279" s="178" t="s">
        <v>2</v>
      </c>
      <c r="C279" s="173">
        <v>300</v>
      </c>
      <c r="D279" s="172">
        <v>300</v>
      </c>
      <c r="E279" s="173">
        <v>290</v>
      </c>
      <c r="F279" s="173">
        <v>290</v>
      </c>
      <c r="G279" s="172">
        <v>290</v>
      </c>
      <c r="H279" s="173">
        <v>285</v>
      </c>
      <c r="I279" s="173">
        <v>285</v>
      </c>
      <c r="J279" s="172">
        <v>285</v>
      </c>
      <c r="K279" s="173">
        <v>268.33330000000001</v>
      </c>
      <c r="L279" s="173">
        <v>268.33330000000001</v>
      </c>
      <c r="M279" s="173">
        <v>268.33330000000001</v>
      </c>
      <c r="N279" s="174">
        <v>268.33330000000001</v>
      </c>
      <c r="O279" s="175">
        <v>237.66659999999999</v>
      </c>
      <c r="P279" s="174">
        <v>237.66659999999999</v>
      </c>
      <c r="Q279" s="175">
        <v>229.33330000000001</v>
      </c>
      <c r="R279" s="175">
        <v>229.33330000000001</v>
      </c>
      <c r="S279" s="175">
        <v>229.33330000000001</v>
      </c>
      <c r="T279" s="175">
        <v>229.33330000000001</v>
      </c>
      <c r="U279" s="174">
        <v>229.33330000000001</v>
      </c>
      <c r="V279" s="174">
        <v>116.6666</v>
      </c>
      <c r="AJ279" s="160"/>
    </row>
    <row r="280" spans="1:36" s="32" customFormat="1" ht="15.9" customHeight="1" x14ac:dyDescent="0.3">
      <c r="A280" s="159" t="e">
        <f ca="1">[1]!wwsHide()</f>
        <v>#NAME?</v>
      </c>
      <c r="B280" s="178" t="s">
        <v>4</v>
      </c>
      <c r="C280" s="173">
        <v>300</v>
      </c>
      <c r="D280" s="172">
        <v>300</v>
      </c>
      <c r="E280" s="173">
        <v>290</v>
      </c>
      <c r="F280" s="173">
        <v>290</v>
      </c>
      <c r="G280" s="172">
        <v>290</v>
      </c>
      <c r="H280" s="173">
        <v>285</v>
      </c>
      <c r="I280" s="173">
        <v>285</v>
      </c>
      <c r="J280" s="172">
        <v>285</v>
      </c>
      <c r="K280" s="173">
        <v>268.33330000000001</v>
      </c>
      <c r="L280" s="173">
        <v>268.33330000000001</v>
      </c>
      <c r="M280" s="173">
        <v>268.33330000000001</v>
      </c>
      <c r="N280" s="174">
        <v>268.33330000000001</v>
      </c>
      <c r="O280" s="175">
        <v>251.66659999999999</v>
      </c>
      <c r="P280" s="174">
        <v>251.66659999999999</v>
      </c>
      <c r="Q280" s="175">
        <v>243.33330000000001</v>
      </c>
      <c r="R280" s="175">
        <v>243.33330000000001</v>
      </c>
      <c r="S280" s="175">
        <v>243.33330000000001</v>
      </c>
      <c r="T280" s="175">
        <v>243.33330000000001</v>
      </c>
      <c r="U280" s="175">
        <v>243.33330000000001</v>
      </c>
      <c r="V280" s="174">
        <v>243.33330000000001</v>
      </c>
      <c r="AJ280" s="160"/>
    </row>
    <row r="281" spans="1:36" s="32" customFormat="1" ht="15.9" customHeight="1" x14ac:dyDescent="0.3">
      <c r="A281" s="159" t="e">
        <f ca="1">[1]!wwsHide()</f>
        <v>#NAME?</v>
      </c>
      <c r="B281" s="179" t="s">
        <v>6</v>
      </c>
      <c r="C281" s="176">
        <v>300</v>
      </c>
      <c r="D281" s="176">
        <v>300</v>
      </c>
      <c r="E281" s="176">
        <v>290</v>
      </c>
      <c r="F281" s="176">
        <v>290</v>
      </c>
      <c r="G281" s="176">
        <v>290</v>
      </c>
      <c r="H281" s="176">
        <v>285</v>
      </c>
      <c r="I281" s="176">
        <v>285</v>
      </c>
      <c r="J281" s="176">
        <v>285</v>
      </c>
      <c r="K281" s="176">
        <v>268.33330000000001</v>
      </c>
      <c r="L281" s="176">
        <v>268.33330000000001</v>
      </c>
      <c r="M281" s="176">
        <v>268.33330000000001</v>
      </c>
      <c r="N281" s="169">
        <v>268.33330000000001</v>
      </c>
      <c r="O281" s="169">
        <v>251.66659999999999</v>
      </c>
      <c r="P281" s="169">
        <v>251.66659999999999</v>
      </c>
      <c r="Q281" s="169">
        <v>243.33330000000001</v>
      </c>
      <c r="R281" s="169">
        <v>243.33330000000001</v>
      </c>
      <c r="S281" s="169">
        <v>243.33330000000001</v>
      </c>
      <c r="T281" s="169">
        <v>243.33330000000001</v>
      </c>
      <c r="U281" s="169">
        <v>243.33330000000001</v>
      </c>
      <c r="V281" s="169">
        <v>243.33330000000001</v>
      </c>
      <c r="AJ281" s="160"/>
    </row>
    <row r="282" spans="1:36" s="32" customFormat="1" ht="15.9" customHeight="1" x14ac:dyDescent="0.3">
      <c r="A282" s="159" t="e">
        <f ca="1">[1]!wwsHide()</f>
        <v>#NAME?</v>
      </c>
      <c r="B282" s="179" t="s">
        <v>8</v>
      </c>
      <c r="C282" s="176">
        <v>300</v>
      </c>
      <c r="D282" s="176">
        <v>300</v>
      </c>
      <c r="E282" s="176">
        <v>290</v>
      </c>
      <c r="F282" s="176">
        <v>290</v>
      </c>
      <c r="G282" s="176">
        <v>290</v>
      </c>
      <c r="H282" s="176">
        <v>285</v>
      </c>
      <c r="I282" s="176">
        <v>285</v>
      </c>
      <c r="J282" s="176">
        <v>285</v>
      </c>
      <c r="K282" s="176">
        <v>268.33330000000001</v>
      </c>
      <c r="L282" s="176">
        <v>268.33330000000001</v>
      </c>
      <c r="M282" s="176">
        <v>268.33330000000001</v>
      </c>
      <c r="N282" s="169">
        <v>268.33330000000001</v>
      </c>
      <c r="O282" s="169">
        <v>251.66659999999999</v>
      </c>
      <c r="P282" s="169">
        <v>251.66659999999999</v>
      </c>
      <c r="Q282" s="169">
        <v>243.33330000000001</v>
      </c>
      <c r="R282" s="169">
        <v>243.33330000000001</v>
      </c>
      <c r="S282" s="169">
        <v>243.33330000000001</v>
      </c>
      <c r="T282" s="169">
        <v>243.33330000000001</v>
      </c>
      <c r="U282" s="169">
        <v>243.33330000000001</v>
      </c>
      <c r="V282" s="169">
        <v>243.33330000000001</v>
      </c>
      <c r="AJ282" s="160"/>
    </row>
    <row r="283" spans="1:36" s="32" customFormat="1" ht="15.9" customHeight="1" x14ac:dyDescent="0.3">
      <c r="A283" s="159" t="e">
        <f ca="1">[1]!wwsHide()</f>
        <v>#NAME?</v>
      </c>
      <c r="B283" s="179" t="s">
        <v>10</v>
      </c>
      <c r="C283" s="169">
        <v>300</v>
      </c>
      <c r="D283" s="169">
        <v>300</v>
      </c>
      <c r="E283" s="169">
        <v>290</v>
      </c>
      <c r="F283" s="169">
        <v>290</v>
      </c>
      <c r="G283" s="169">
        <v>290</v>
      </c>
      <c r="H283" s="169">
        <v>285</v>
      </c>
      <c r="I283" s="169">
        <v>285</v>
      </c>
      <c r="J283" s="169">
        <v>285</v>
      </c>
      <c r="K283" s="169">
        <v>268.33330000000001</v>
      </c>
      <c r="L283" s="169">
        <v>268.33330000000001</v>
      </c>
      <c r="M283" s="169">
        <v>268.33330000000001</v>
      </c>
      <c r="N283" s="169">
        <v>268.33330000000001</v>
      </c>
      <c r="O283" s="169">
        <v>237.66659999999999</v>
      </c>
      <c r="P283" s="169">
        <v>237.66659999999999</v>
      </c>
      <c r="Q283" s="169">
        <v>229.33330000000001</v>
      </c>
      <c r="R283" s="169">
        <v>229.33330000000001</v>
      </c>
      <c r="S283" s="169">
        <v>229.33330000000001</v>
      </c>
      <c r="T283" s="169">
        <v>229.33330000000001</v>
      </c>
      <c r="U283" s="169">
        <v>229.33330000000001</v>
      </c>
      <c r="V283" s="169">
        <v>116.6666</v>
      </c>
      <c r="AJ283" s="160"/>
    </row>
    <row r="284" spans="1:36" s="32" customFormat="1" ht="15.9" customHeight="1" x14ac:dyDescent="0.3">
      <c r="A284" s="159" t="e">
        <f ca="1">[1]!wwsHide()</f>
        <v>#NAME?</v>
      </c>
      <c r="B284" s="179" t="s">
        <v>12</v>
      </c>
      <c r="C284" s="169">
        <v>300</v>
      </c>
      <c r="D284" s="169">
        <v>300</v>
      </c>
      <c r="E284" s="169">
        <v>290</v>
      </c>
      <c r="F284" s="169">
        <v>290</v>
      </c>
      <c r="G284" s="169">
        <v>290</v>
      </c>
      <c r="H284" s="169">
        <v>285</v>
      </c>
      <c r="I284" s="169">
        <v>285</v>
      </c>
      <c r="J284" s="169">
        <v>285</v>
      </c>
      <c r="K284" s="169">
        <v>268.33330000000001</v>
      </c>
      <c r="L284" s="169">
        <v>268.33330000000001</v>
      </c>
      <c r="M284" s="169">
        <v>268.33330000000001</v>
      </c>
      <c r="N284" s="169">
        <v>268.33330000000001</v>
      </c>
      <c r="O284" s="169">
        <v>251.66659999999999</v>
      </c>
      <c r="P284" s="169">
        <v>251.66659999999999</v>
      </c>
      <c r="Q284" s="169">
        <v>243.33330000000001</v>
      </c>
      <c r="R284" s="169">
        <v>243.33330000000001</v>
      </c>
      <c r="S284" s="169">
        <v>243.33330000000001</v>
      </c>
      <c r="T284" s="169">
        <v>243.33330000000001</v>
      </c>
      <c r="U284" s="169">
        <v>243.33330000000001</v>
      </c>
      <c r="V284" s="169">
        <v>243.33330000000001</v>
      </c>
      <c r="AJ284" s="160"/>
    </row>
    <row r="285" spans="1:36" s="32" customFormat="1" ht="15.9" customHeight="1" x14ac:dyDescent="0.3">
      <c r="A285" s="159" t="e">
        <f ca="1">[1]!wwsHide()</f>
        <v>#NAME?</v>
      </c>
      <c r="B285" s="179" t="s">
        <v>14</v>
      </c>
      <c r="C285" s="169">
        <v>300</v>
      </c>
      <c r="D285" s="169">
        <v>300</v>
      </c>
      <c r="E285" s="169">
        <v>290</v>
      </c>
      <c r="F285" s="169">
        <v>290</v>
      </c>
      <c r="G285" s="169">
        <v>290</v>
      </c>
      <c r="H285" s="169">
        <v>285</v>
      </c>
      <c r="I285" s="169">
        <v>285</v>
      </c>
      <c r="J285" s="169">
        <v>285</v>
      </c>
      <c r="K285" s="169">
        <v>268.33330000000001</v>
      </c>
      <c r="L285" s="169">
        <v>268.33330000000001</v>
      </c>
      <c r="M285" s="169">
        <v>268.33330000000001</v>
      </c>
      <c r="N285" s="169">
        <v>268.33330000000001</v>
      </c>
      <c r="O285" s="169">
        <v>251.66659999999999</v>
      </c>
      <c r="P285" s="169">
        <v>251.66659999999999</v>
      </c>
      <c r="Q285" s="169">
        <v>243.33330000000001</v>
      </c>
      <c r="R285" s="169">
        <v>243.33330000000001</v>
      </c>
      <c r="S285" s="169">
        <v>243.33330000000001</v>
      </c>
      <c r="T285" s="169">
        <v>243.33330000000001</v>
      </c>
      <c r="U285" s="169">
        <v>243.33330000000001</v>
      </c>
      <c r="V285" s="169">
        <v>243.33330000000001</v>
      </c>
      <c r="AJ285" s="160"/>
    </row>
    <row r="286" spans="1:36" s="32" customFormat="1" ht="15.9" customHeight="1" x14ac:dyDescent="0.3">
      <c r="A286" s="159" t="e">
        <f ca="1">[1]!wwsHide()</f>
        <v>#NAME?</v>
      </c>
      <c r="B286" s="179" t="s">
        <v>16</v>
      </c>
      <c r="C286" s="169">
        <v>300</v>
      </c>
      <c r="D286" s="169">
        <v>300</v>
      </c>
      <c r="E286" s="169">
        <v>290</v>
      </c>
      <c r="F286" s="169">
        <v>290</v>
      </c>
      <c r="G286" s="169">
        <v>290</v>
      </c>
      <c r="H286" s="169">
        <v>285</v>
      </c>
      <c r="I286" s="169">
        <v>285</v>
      </c>
      <c r="J286" s="169">
        <v>285</v>
      </c>
      <c r="K286" s="169">
        <v>268.33330000000001</v>
      </c>
      <c r="L286" s="169">
        <v>268.33330000000001</v>
      </c>
      <c r="M286" s="169">
        <v>268.33330000000001</v>
      </c>
      <c r="N286" s="169">
        <v>268.33330000000001</v>
      </c>
      <c r="O286" s="169">
        <v>251.66659999999999</v>
      </c>
      <c r="P286" s="169">
        <v>251.66659999999999</v>
      </c>
      <c r="Q286" s="169">
        <v>243.33330000000001</v>
      </c>
      <c r="R286" s="169">
        <v>243.33330000000001</v>
      </c>
      <c r="S286" s="169">
        <v>243.33330000000001</v>
      </c>
      <c r="T286" s="169">
        <v>243.33330000000001</v>
      </c>
      <c r="U286" s="169">
        <v>243.33330000000001</v>
      </c>
      <c r="V286" s="169">
        <v>243.33330000000001</v>
      </c>
      <c r="AJ286" s="160"/>
    </row>
    <row r="287" spans="1:36" s="32" customFormat="1" ht="15.9" customHeight="1" x14ac:dyDescent="0.3">
      <c r="A287" s="159" t="e">
        <f ca="1">[1]!wwsHide()</f>
        <v>#NAME?</v>
      </c>
      <c r="B287" s="179" t="s">
        <v>172</v>
      </c>
      <c r="C287" s="169">
        <v>300</v>
      </c>
      <c r="D287" s="169">
        <v>300</v>
      </c>
      <c r="E287" s="169">
        <v>290</v>
      </c>
      <c r="F287" s="169">
        <v>290</v>
      </c>
      <c r="G287" s="169">
        <v>290</v>
      </c>
      <c r="H287" s="169">
        <v>285</v>
      </c>
      <c r="I287" s="169">
        <v>285</v>
      </c>
      <c r="J287" s="169">
        <v>285</v>
      </c>
      <c r="K287" s="169">
        <v>268.33330000000001</v>
      </c>
      <c r="L287" s="169">
        <v>268.33330000000001</v>
      </c>
      <c r="M287" s="169">
        <v>268.33330000000001</v>
      </c>
      <c r="N287" s="169">
        <v>268.33330000000001</v>
      </c>
      <c r="O287" s="169">
        <v>251.66659999999999</v>
      </c>
      <c r="P287" s="169">
        <v>251.66659999999999</v>
      </c>
      <c r="Q287" s="169">
        <v>243.33330000000001</v>
      </c>
      <c r="R287" s="169">
        <v>243.33330000000001</v>
      </c>
      <c r="S287" s="169">
        <v>243.33330000000001</v>
      </c>
      <c r="T287" s="169">
        <v>243.33330000000001</v>
      </c>
      <c r="U287" s="169">
        <v>243.33330000000001</v>
      </c>
      <c r="V287" s="169">
        <v>243.33330000000001</v>
      </c>
      <c r="AJ287" s="160"/>
    </row>
    <row r="288" spans="1:36" s="32" customFormat="1" ht="15.9" customHeight="1" x14ac:dyDescent="0.3">
      <c r="A288" s="159" t="e">
        <f ca="1">[1]!wwsHide()</f>
        <v>#NAME?</v>
      </c>
      <c r="B288" s="179" t="s">
        <v>18</v>
      </c>
      <c r="C288" s="169">
        <v>300</v>
      </c>
      <c r="D288" s="169">
        <v>300</v>
      </c>
      <c r="E288" s="169">
        <v>290</v>
      </c>
      <c r="F288" s="169">
        <v>290</v>
      </c>
      <c r="G288" s="169">
        <v>290</v>
      </c>
      <c r="H288" s="169">
        <v>285</v>
      </c>
      <c r="I288" s="169">
        <v>285</v>
      </c>
      <c r="J288" s="169">
        <v>285</v>
      </c>
      <c r="K288" s="169">
        <v>268.33330000000001</v>
      </c>
      <c r="L288" s="169">
        <v>268.33330000000001</v>
      </c>
      <c r="M288" s="169">
        <v>268.33330000000001</v>
      </c>
      <c r="N288" s="169">
        <v>268.33330000000001</v>
      </c>
      <c r="O288" s="169">
        <v>251.66659999999999</v>
      </c>
      <c r="P288" s="169">
        <v>251.66659999999999</v>
      </c>
      <c r="Q288" s="169">
        <v>243.33330000000001</v>
      </c>
      <c r="R288" s="169">
        <v>243.33330000000001</v>
      </c>
      <c r="S288" s="169">
        <v>243.33330000000001</v>
      </c>
      <c r="T288" s="169">
        <v>243.33330000000001</v>
      </c>
      <c r="U288" s="169">
        <v>243.33330000000001</v>
      </c>
      <c r="V288" s="169">
        <v>243.33330000000001</v>
      </c>
      <c r="AJ288" s="160"/>
    </row>
    <row r="289" spans="1:36" s="32" customFormat="1" ht="15.9" customHeight="1" x14ac:dyDescent="0.3">
      <c r="A289" s="159" t="e">
        <f ca="1">[1]!wwsHide()</f>
        <v>#NAME?</v>
      </c>
      <c r="B289" s="179" t="s">
        <v>20</v>
      </c>
      <c r="C289" s="169">
        <v>300</v>
      </c>
      <c r="D289" s="169">
        <v>300</v>
      </c>
      <c r="E289" s="169">
        <v>290</v>
      </c>
      <c r="F289" s="169">
        <v>290</v>
      </c>
      <c r="G289" s="169">
        <v>290</v>
      </c>
      <c r="H289" s="169">
        <v>285</v>
      </c>
      <c r="I289" s="169">
        <v>285</v>
      </c>
      <c r="J289" s="169">
        <v>285</v>
      </c>
      <c r="K289" s="169">
        <v>268.33330000000001</v>
      </c>
      <c r="L289" s="169">
        <v>268.33330000000001</v>
      </c>
      <c r="M289" s="169">
        <v>268.33330000000001</v>
      </c>
      <c r="N289" s="169">
        <v>268.33330000000001</v>
      </c>
      <c r="O289" s="169">
        <v>251.66659999999999</v>
      </c>
      <c r="P289" s="169">
        <v>251.66659999999999</v>
      </c>
      <c r="Q289" s="169">
        <v>243.33330000000001</v>
      </c>
      <c r="R289" s="169">
        <v>243.33330000000001</v>
      </c>
      <c r="S289" s="169">
        <v>243.33330000000001</v>
      </c>
      <c r="T289" s="169">
        <v>243.33330000000001</v>
      </c>
      <c r="U289" s="169">
        <v>243.33330000000001</v>
      </c>
      <c r="V289" s="169">
        <v>243.33330000000001</v>
      </c>
      <c r="AJ289" s="160"/>
    </row>
    <row r="290" spans="1:36" s="32" customFormat="1" ht="15.9" customHeight="1" x14ac:dyDescent="0.3">
      <c r="A290" s="159" t="e">
        <f ca="1">[1]!wwsHide()</f>
        <v>#NAME?</v>
      </c>
      <c r="B290" s="179" t="s">
        <v>22</v>
      </c>
      <c r="C290" s="169">
        <v>300</v>
      </c>
      <c r="D290" s="169">
        <v>300</v>
      </c>
      <c r="E290" s="169">
        <v>290</v>
      </c>
      <c r="F290" s="169">
        <v>290</v>
      </c>
      <c r="G290" s="169">
        <v>290</v>
      </c>
      <c r="H290" s="169">
        <v>285</v>
      </c>
      <c r="I290" s="169">
        <v>285</v>
      </c>
      <c r="J290" s="169">
        <v>285</v>
      </c>
      <c r="K290" s="169">
        <v>268.33330000000001</v>
      </c>
      <c r="L290" s="169">
        <v>268.33330000000001</v>
      </c>
      <c r="M290" s="169">
        <v>268.33330000000001</v>
      </c>
      <c r="N290" s="169">
        <v>268.33330000000001</v>
      </c>
      <c r="O290" s="169">
        <v>251.66659999999999</v>
      </c>
      <c r="P290" s="169">
        <v>251.66659999999999</v>
      </c>
      <c r="Q290" s="169">
        <v>243.33330000000001</v>
      </c>
      <c r="R290" s="169">
        <v>243.33330000000001</v>
      </c>
      <c r="S290" s="169">
        <v>243.33330000000001</v>
      </c>
      <c r="T290" s="169">
        <v>243.33330000000001</v>
      </c>
      <c r="U290" s="169">
        <v>243.33330000000001</v>
      </c>
      <c r="V290" s="169">
        <v>243.33330000000001</v>
      </c>
      <c r="AJ290" s="160"/>
    </row>
    <row r="291" spans="1:36" s="32" customFormat="1" ht="15.9" customHeight="1" x14ac:dyDescent="0.3">
      <c r="A291" s="159" t="e">
        <f ca="1">[1]!wwsHide()</f>
        <v>#NAME?</v>
      </c>
      <c r="B291" s="179" t="s">
        <v>24</v>
      </c>
      <c r="C291" s="169">
        <v>300</v>
      </c>
      <c r="D291" s="169">
        <v>300</v>
      </c>
      <c r="E291" s="169">
        <v>290</v>
      </c>
      <c r="F291" s="169">
        <v>290</v>
      </c>
      <c r="G291" s="169">
        <v>290</v>
      </c>
      <c r="H291" s="169">
        <v>285</v>
      </c>
      <c r="I291" s="169">
        <v>285</v>
      </c>
      <c r="J291" s="169">
        <v>285</v>
      </c>
      <c r="K291" s="169">
        <v>268.33330000000001</v>
      </c>
      <c r="L291" s="169">
        <v>268.33330000000001</v>
      </c>
      <c r="M291" s="169">
        <v>268.33330000000001</v>
      </c>
      <c r="N291" s="169">
        <v>268.33330000000001</v>
      </c>
      <c r="O291" s="169">
        <v>251.66659999999999</v>
      </c>
      <c r="P291" s="169">
        <v>251.66659999999999</v>
      </c>
      <c r="Q291" s="169">
        <v>243.33330000000001</v>
      </c>
      <c r="R291" s="169">
        <v>243.33330000000001</v>
      </c>
      <c r="S291" s="169">
        <v>243.33330000000001</v>
      </c>
      <c r="T291" s="169">
        <v>243.33330000000001</v>
      </c>
      <c r="U291" s="169">
        <v>243.33330000000001</v>
      </c>
      <c r="V291" s="169">
        <v>243.33330000000001</v>
      </c>
      <c r="AJ291" s="160"/>
    </row>
    <row r="292" spans="1:36" s="32" customFormat="1" ht="15.9" customHeight="1" x14ac:dyDescent="0.3">
      <c r="A292" s="159" t="e">
        <f ca="1">[1]!wwsHide()</f>
        <v>#NAME?</v>
      </c>
      <c r="B292" s="179" t="s">
        <v>26</v>
      </c>
      <c r="C292" s="169">
        <v>300</v>
      </c>
      <c r="D292" s="169">
        <v>300</v>
      </c>
      <c r="E292" s="169">
        <v>290</v>
      </c>
      <c r="F292" s="169">
        <v>290</v>
      </c>
      <c r="G292" s="169">
        <v>290</v>
      </c>
      <c r="H292" s="169">
        <v>285</v>
      </c>
      <c r="I292" s="169">
        <v>285</v>
      </c>
      <c r="J292" s="169">
        <v>285</v>
      </c>
      <c r="K292" s="169">
        <v>268.33330000000001</v>
      </c>
      <c r="L292" s="169">
        <v>268.33330000000001</v>
      </c>
      <c r="M292" s="169">
        <v>268.33330000000001</v>
      </c>
      <c r="N292" s="169">
        <v>268.33330000000001</v>
      </c>
      <c r="O292" s="169">
        <v>251.66659999999999</v>
      </c>
      <c r="P292" s="169">
        <v>251.66659999999999</v>
      </c>
      <c r="Q292" s="169">
        <v>243.33330000000001</v>
      </c>
      <c r="R292" s="169">
        <v>243.33330000000001</v>
      </c>
      <c r="S292" s="169">
        <v>243.33330000000001</v>
      </c>
      <c r="T292" s="169">
        <v>243.33330000000001</v>
      </c>
      <c r="U292" s="169">
        <v>243.33330000000001</v>
      </c>
      <c r="V292" s="169">
        <v>243.33330000000001</v>
      </c>
      <c r="AJ292" s="160"/>
    </row>
    <row r="293" spans="1:36" s="32" customFormat="1" ht="15.9" customHeight="1" x14ac:dyDescent="0.3">
      <c r="A293" s="159" t="e">
        <f ca="1">[1]!wwsHide()</f>
        <v>#NAME?</v>
      </c>
      <c r="B293" s="179" t="s">
        <v>28</v>
      </c>
      <c r="C293" s="169">
        <v>300</v>
      </c>
      <c r="D293" s="169">
        <v>300</v>
      </c>
      <c r="E293" s="169">
        <v>290</v>
      </c>
      <c r="F293" s="169">
        <v>290</v>
      </c>
      <c r="G293" s="169">
        <v>290</v>
      </c>
      <c r="H293" s="169">
        <v>285</v>
      </c>
      <c r="I293" s="169">
        <v>285</v>
      </c>
      <c r="J293" s="169">
        <v>285</v>
      </c>
      <c r="K293" s="169">
        <v>268.33330000000001</v>
      </c>
      <c r="L293" s="169">
        <v>268.33330000000001</v>
      </c>
      <c r="M293" s="169">
        <v>268.33330000000001</v>
      </c>
      <c r="N293" s="169">
        <v>268.33330000000001</v>
      </c>
      <c r="O293" s="169">
        <v>237.66659999999999</v>
      </c>
      <c r="P293" s="169">
        <v>237.66659999999999</v>
      </c>
      <c r="Q293" s="169">
        <v>229.33330000000001</v>
      </c>
      <c r="R293" s="169">
        <v>229.33330000000001</v>
      </c>
      <c r="S293" s="169">
        <v>229.33330000000001</v>
      </c>
      <c r="T293" s="169">
        <v>229.33330000000001</v>
      </c>
      <c r="U293" s="169">
        <v>229.33330000000001</v>
      </c>
      <c r="V293" s="169">
        <v>116.6666</v>
      </c>
      <c r="AJ293" s="160"/>
    </row>
    <row r="294" spans="1:36" s="32" customFormat="1" ht="15.9" customHeight="1" x14ac:dyDescent="0.3">
      <c r="A294" s="159" t="e">
        <f ca="1">[1]!wwsHide()</f>
        <v>#NAME?</v>
      </c>
      <c r="B294" s="179" t="s">
        <v>30</v>
      </c>
      <c r="C294" s="169">
        <v>300</v>
      </c>
      <c r="D294" s="169">
        <v>300</v>
      </c>
      <c r="E294" s="169">
        <v>290</v>
      </c>
      <c r="F294" s="169">
        <v>290</v>
      </c>
      <c r="G294" s="169">
        <v>290</v>
      </c>
      <c r="H294" s="169">
        <v>285</v>
      </c>
      <c r="I294" s="169">
        <v>285</v>
      </c>
      <c r="J294" s="169">
        <v>285</v>
      </c>
      <c r="K294" s="169">
        <v>268.33330000000001</v>
      </c>
      <c r="L294" s="169">
        <v>268.33330000000001</v>
      </c>
      <c r="M294" s="169">
        <v>268.33330000000001</v>
      </c>
      <c r="N294" s="169">
        <v>268.33330000000001</v>
      </c>
      <c r="O294" s="169">
        <v>251.66659999999999</v>
      </c>
      <c r="P294" s="169">
        <v>251.66659999999999</v>
      </c>
      <c r="Q294" s="169">
        <v>243.33330000000001</v>
      </c>
      <c r="R294" s="169">
        <v>243.33330000000001</v>
      </c>
      <c r="S294" s="169">
        <v>243.33330000000001</v>
      </c>
      <c r="T294" s="169">
        <v>243.33330000000001</v>
      </c>
      <c r="U294" s="169">
        <v>243.33330000000001</v>
      </c>
      <c r="V294" s="169">
        <v>243.33330000000001</v>
      </c>
      <c r="AJ294" s="160"/>
    </row>
    <row r="295" spans="1:36" s="32" customFormat="1" ht="15.9" customHeight="1" x14ac:dyDescent="0.3">
      <c r="A295" s="159" t="e">
        <f ca="1">[1]!wwsHide()</f>
        <v>#NAME?</v>
      </c>
      <c r="B295" s="179" t="s">
        <v>32</v>
      </c>
      <c r="C295" s="169">
        <v>300</v>
      </c>
      <c r="D295" s="169">
        <v>300</v>
      </c>
      <c r="E295" s="169">
        <v>290</v>
      </c>
      <c r="F295" s="169">
        <v>290</v>
      </c>
      <c r="G295" s="169">
        <v>290</v>
      </c>
      <c r="H295" s="169">
        <v>285</v>
      </c>
      <c r="I295" s="169">
        <v>285</v>
      </c>
      <c r="J295" s="169">
        <v>285</v>
      </c>
      <c r="K295" s="169">
        <v>268.33330000000001</v>
      </c>
      <c r="L295" s="169">
        <v>268.33330000000001</v>
      </c>
      <c r="M295" s="169">
        <v>268.33330000000001</v>
      </c>
      <c r="N295" s="169">
        <v>268.33330000000001</v>
      </c>
      <c r="O295" s="169">
        <v>251.66659999999999</v>
      </c>
      <c r="P295" s="169">
        <v>251.66659999999999</v>
      </c>
      <c r="Q295" s="169">
        <v>243.33330000000001</v>
      </c>
      <c r="R295" s="169">
        <v>243.33330000000001</v>
      </c>
      <c r="S295" s="169">
        <v>243.33330000000001</v>
      </c>
      <c r="T295" s="169">
        <v>243.33330000000001</v>
      </c>
      <c r="U295" s="169">
        <v>243.33330000000001</v>
      </c>
      <c r="V295" s="169">
        <v>243.33330000000001</v>
      </c>
      <c r="AJ295" s="160"/>
    </row>
    <row r="296" spans="1:36" s="32" customFormat="1" ht="15.9" customHeight="1" x14ac:dyDescent="0.3">
      <c r="A296" s="159" t="e">
        <f ca="1">[1]!wwsHide()</f>
        <v>#NAME?</v>
      </c>
      <c r="B296" s="179" t="s">
        <v>34</v>
      </c>
      <c r="C296" s="169">
        <v>300</v>
      </c>
      <c r="D296" s="169">
        <v>300</v>
      </c>
      <c r="E296" s="169">
        <v>290</v>
      </c>
      <c r="F296" s="169">
        <v>290</v>
      </c>
      <c r="G296" s="169">
        <v>290</v>
      </c>
      <c r="H296" s="169">
        <v>285</v>
      </c>
      <c r="I296" s="169">
        <v>285</v>
      </c>
      <c r="J296" s="169">
        <v>285</v>
      </c>
      <c r="K296" s="169">
        <v>268.33330000000001</v>
      </c>
      <c r="L296" s="169">
        <v>268.33330000000001</v>
      </c>
      <c r="M296" s="169">
        <v>268.33330000000001</v>
      </c>
      <c r="N296" s="169">
        <v>268.33330000000001</v>
      </c>
      <c r="O296" s="169">
        <v>251.66659999999999</v>
      </c>
      <c r="P296" s="169">
        <v>251.66659999999999</v>
      </c>
      <c r="Q296" s="169">
        <v>243.33330000000001</v>
      </c>
      <c r="R296" s="169">
        <v>243.33330000000001</v>
      </c>
      <c r="S296" s="169">
        <v>243.33330000000001</v>
      </c>
      <c r="T296" s="169">
        <v>243.33330000000001</v>
      </c>
      <c r="U296" s="169">
        <v>243.33330000000001</v>
      </c>
      <c r="V296" s="169">
        <v>243.33330000000001</v>
      </c>
      <c r="AJ296" s="160"/>
    </row>
    <row r="297" spans="1:36" s="32" customFormat="1" ht="15.9" customHeight="1" x14ac:dyDescent="0.3">
      <c r="A297" s="159" t="e">
        <f ca="1">[1]!wwsHide()</f>
        <v>#NAME?</v>
      </c>
      <c r="B297" s="179" t="s">
        <v>36</v>
      </c>
      <c r="C297" s="169">
        <v>300</v>
      </c>
      <c r="D297" s="169">
        <v>300</v>
      </c>
      <c r="E297" s="169">
        <v>290</v>
      </c>
      <c r="F297" s="169">
        <v>290</v>
      </c>
      <c r="G297" s="169">
        <v>290</v>
      </c>
      <c r="H297" s="169">
        <v>285</v>
      </c>
      <c r="I297" s="169">
        <v>285</v>
      </c>
      <c r="J297" s="169">
        <v>285</v>
      </c>
      <c r="K297" s="169">
        <v>268.33330000000001</v>
      </c>
      <c r="L297" s="169">
        <v>268.33330000000001</v>
      </c>
      <c r="M297" s="169">
        <v>268.33330000000001</v>
      </c>
      <c r="N297" s="169">
        <v>268.33330000000001</v>
      </c>
      <c r="O297" s="169">
        <v>237.66659999999999</v>
      </c>
      <c r="P297" s="169">
        <v>237.66659999999999</v>
      </c>
      <c r="Q297" s="169">
        <v>229.33330000000001</v>
      </c>
      <c r="R297" s="169">
        <v>229.33330000000001</v>
      </c>
      <c r="S297" s="169">
        <v>229.33330000000001</v>
      </c>
      <c r="T297" s="169">
        <v>229.33330000000001</v>
      </c>
      <c r="U297" s="169">
        <v>229.33330000000001</v>
      </c>
      <c r="V297" s="169">
        <v>116.6666</v>
      </c>
      <c r="AJ297" s="160"/>
    </row>
    <row r="298" spans="1:36" s="32" customFormat="1" ht="15.9" customHeight="1" x14ac:dyDescent="0.3">
      <c r="A298" s="159" t="e">
        <f ca="1">[1]!wwsHide()</f>
        <v>#NAME?</v>
      </c>
      <c r="B298" s="179" t="s">
        <v>38</v>
      </c>
      <c r="C298" s="169">
        <v>300</v>
      </c>
      <c r="D298" s="169">
        <v>300</v>
      </c>
      <c r="E298" s="169">
        <v>290</v>
      </c>
      <c r="F298" s="169">
        <v>290</v>
      </c>
      <c r="G298" s="169">
        <v>290</v>
      </c>
      <c r="H298" s="169">
        <v>285</v>
      </c>
      <c r="I298" s="169">
        <v>285</v>
      </c>
      <c r="J298" s="169">
        <v>285</v>
      </c>
      <c r="K298" s="169">
        <v>268.33330000000001</v>
      </c>
      <c r="L298" s="169">
        <v>268.33330000000001</v>
      </c>
      <c r="M298" s="169">
        <v>268.33330000000001</v>
      </c>
      <c r="N298" s="169">
        <v>268.33330000000001</v>
      </c>
      <c r="O298" s="169">
        <v>251.66659999999999</v>
      </c>
      <c r="P298" s="169">
        <v>251.66659999999999</v>
      </c>
      <c r="Q298" s="169">
        <v>243.33330000000001</v>
      </c>
      <c r="R298" s="169">
        <v>243.33330000000001</v>
      </c>
      <c r="S298" s="169">
        <v>243.33330000000001</v>
      </c>
      <c r="T298" s="169">
        <v>243.33330000000001</v>
      </c>
      <c r="U298" s="169">
        <v>243.33330000000001</v>
      </c>
      <c r="V298" s="169">
        <v>243.33330000000001</v>
      </c>
      <c r="AJ298" s="160"/>
    </row>
    <row r="299" spans="1:36" s="32" customFormat="1" ht="15.9" customHeight="1" x14ac:dyDescent="0.3">
      <c r="A299" s="159" t="e">
        <f ca="1">[1]!wwsHide()</f>
        <v>#NAME?</v>
      </c>
      <c r="B299" s="179" t="s">
        <v>40</v>
      </c>
      <c r="C299" s="169">
        <v>300</v>
      </c>
      <c r="D299" s="169">
        <v>300</v>
      </c>
      <c r="E299" s="169">
        <v>290</v>
      </c>
      <c r="F299" s="169">
        <v>290</v>
      </c>
      <c r="G299" s="169">
        <v>290</v>
      </c>
      <c r="H299" s="169">
        <v>285</v>
      </c>
      <c r="I299" s="169">
        <v>285</v>
      </c>
      <c r="J299" s="169">
        <v>285</v>
      </c>
      <c r="K299" s="169">
        <v>268.33330000000001</v>
      </c>
      <c r="L299" s="169">
        <v>268.33330000000001</v>
      </c>
      <c r="M299" s="169">
        <v>268.33330000000001</v>
      </c>
      <c r="N299" s="169">
        <v>268.33330000000001</v>
      </c>
      <c r="O299" s="169">
        <v>251.66659999999999</v>
      </c>
      <c r="P299" s="169">
        <v>251.66659999999999</v>
      </c>
      <c r="Q299" s="169">
        <v>243.33330000000001</v>
      </c>
      <c r="R299" s="169">
        <v>243.33330000000001</v>
      </c>
      <c r="S299" s="169">
        <v>243.33330000000001</v>
      </c>
      <c r="T299" s="169">
        <v>243.33330000000001</v>
      </c>
      <c r="U299" s="169">
        <v>243.33330000000001</v>
      </c>
      <c r="V299" s="169">
        <v>243.33330000000001</v>
      </c>
      <c r="AJ299" s="160"/>
    </row>
    <row r="300" spans="1:36" s="32" customFormat="1" ht="15.9" customHeight="1" x14ac:dyDescent="0.3">
      <c r="A300" s="159" t="e">
        <f ca="1">[1]!wwsHide()</f>
        <v>#NAME?</v>
      </c>
      <c r="B300" s="179" t="s">
        <v>42</v>
      </c>
      <c r="C300" s="169">
        <v>300</v>
      </c>
      <c r="D300" s="169">
        <v>300</v>
      </c>
      <c r="E300" s="169">
        <v>290</v>
      </c>
      <c r="F300" s="169">
        <v>290</v>
      </c>
      <c r="G300" s="169">
        <v>290</v>
      </c>
      <c r="H300" s="169">
        <v>285</v>
      </c>
      <c r="I300" s="169">
        <v>285</v>
      </c>
      <c r="J300" s="169">
        <v>285</v>
      </c>
      <c r="K300" s="169">
        <v>268.33330000000001</v>
      </c>
      <c r="L300" s="169">
        <v>268.33330000000001</v>
      </c>
      <c r="M300" s="169">
        <v>268.33330000000001</v>
      </c>
      <c r="N300" s="169">
        <v>268.33330000000001</v>
      </c>
      <c r="O300" s="169">
        <v>251.66659999999999</v>
      </c>
      <c r="P300" s="169">
        <v>251.66659999999999</v>
      </c>
      <c r="Q300" s="169">
        <v>243.33330000000001</v>
      </c>
      <c r="R300" s="169">
        <v>243.33330000000001</v>
      </c>
      <c r="S300" s="169">
        <v>243.33330000000001</v>
      </c>
      <c r="T300" s="169">
        <v>243.33330000000001</v>
      </c>
      <c r="U300" s="169">
        <v>243.33330000000001</v>
      </c>
      <c r="V300" s="169">
        <v>243.33330000000001</v>
      </c>
      <c r="AJ300" s="160"/>
    </row>
    <row r="301" spans="1:36" s="32" customFormat="1" ht="15.9" customHeight="1" x14ac:dyDescent="0.3">
      <c r="A301" s="159" t="e">
        <f ca="1">[1]!wwsHide()</f>
        <v>#NAME?</v>
      </c>
      <c r="B301" s="165"/>
      <c r="AJ301" s="160"/>
    </row>
    <row r="302" spans="1:36" s="32" customFormat="1" ht="15.9" customHeight="1" x14ac:dyDescent="0.3">
      <c r="A302" s="159" t="e">
        <f ca="1">[1]!wwsHide()</f>
        <v>#NAME?</v>
      </c>
      <c r="B302" s="180"/>
      <c r="AJ302" s="160"/>
    </row>
    <row r="303" spans="1:36" s="168" customFormat="1" ht="15.9" customHeight="1" x14ac:dyDescent="0.3">
      <c r="A303" s="167" t="e">
        <f ca="1">[1]!wwsHide()</f>
        <v>#NAME?</v>
      </c>
      <c r="B303" s="177" t="s">
        <v>176</v>
      </c>
      <c r="AJ303" s="160"/>
    </row>
    <row r="304" spans="1:36" s="32" customFormat="1" ht="15.9" customHeight="1" x14ac:dyDescent="0.3">
      <c r="A304" s="159" t="e">
        <f ca="1">[1]!wwsHide()</f>
        <v>#NAME?</v>
      </c>
      <c r="B304" s="165" t="s">
        <v>54</v>
      </c>
      <c r="C304" s="181">
        <v>2</v>
      </c>
      <c r="D304" s="181">
        <v>3</v>
      </c>
      <c r="E304" s="181">
        <v>4</v>
      </c>
      <c r="F304" s="181">
        <v>5</v>
      </c>
      <c r="G304" s="181">
        <v>6</v>
      </c>
      <c r="H304" s="181">
        <v>7</v>
      </c>
      <c r="I304" s="181">
        <v>8</v>
      </c>
      <c r="J304" s="181">
        <v>9</v>
      </c>
      <c r="K304" s="181">
        <v>10</v>
      </c>
      <c r="L304" s="181">
        <v>11</v>
      </c>
      <c r="M304" s="181">
        <v>12</v>
      </c>
      <c r="N304" s="181">
        <v>13</v>
      </c>
      <c r="O304" s="181">
        <v>14</v>
      </c>
      <c r="P304" s="181">
        <v>15</v>
      </c>
      <c r="Q304" s="181">
        <v>16</v>
      </c>
      <c r="R304" s="181">
        <v>17</v>
      </c>
      <c r="S304" s="181">
        <v>18</v>
      </c>
      <c r="T304" s="181">
        <v>19</v>
      </c>
      <c r="U304" s="181">
        <v>20</v>
      </c>
      <c r="V304" s="181">
        <v>21</v>
      </c>
      <c r="AJ304" s="160"/>
    </row>
    <row r="305" spans="1:36" s="32" customFormat="1" ht="15.9" customHeight="1" x14ac:dyDescent="0.3">
      <c r="A305" s="159" t="e">
        <f ca="1">[1]!wwsHide()</f>
        <v>#NAME?</v>
      </c>
      <c r="B305" s="166" t="s">
        <v>49</v>
      </c>
      <c r="C305" s="157">
        <v>42735</v>
      </c>
      <c r="D305" s="157">
        <v>42643</v>
      </c>
      <c r="E305" s="157">
        <v>42551</v>
      </c>
      <c r="F305" s="157">
        <v>42369</v>
      </c>
      <c r="G305" s="157">
        <v>42277</v>
      </c>
      <c r="H305" s="157">
        <v>42004</v>
      </c>
      <c r="I305" s="157">
        <v>41639</v>
      </c>
      <c r="J305" s="157">
        <v>41547</v>
      </c>
      <c r="K305" s="157">
        <v>41274</v>
      </c>
      <c r="L305" s="157">
        <v>41090</v>
      </c>
      <c r="M305" s="157">
        <v>40908</v>
      </c>
      <c r="N305" s="157">
        <v>40816</v>
      </c>
      <c r="O305" s="157">
        <v>40543</v>
      </c>
      <c r="P305" s="157">
        <v>40451</v>
      </c>
      <c r="Q305" s="157">
        <v>40178</v>
      </c>
      <c r="R305" s="157">
        <v>39813</v>
      </c>
      <c r="S305" s="157">
        <v>39447</v>
      </c>
      <c r="T305" s="157">
        <v>39263</v>
      </c>
      <c r="U305" s="157">
        <v>39172</v>
      </c>
      <c r="V305" s="157">
        <v>39082</v>
      </c>
      <c r="AJ305" s="160"/>
    </row>
    <row r="306" spans="1:36" s="163" customFormat="1" ht="15.9" customHeight="1" x14ac:dyDescent="0.3">
      <c r="A306" s="161" t="e">
        <f ca="1">[1]!wwsHide()</f>
        <v>#NAME?</v>
      </c>
      <c r="B306" s="7" t="s">
        <v>45</v>
      </c>
      <c r="C306" s="158">
        <v>42736</v>
      </c>
      <c r="D306" s="158">
        <v>42644</v>
      </c>
      <c r="E306" s="158">
        <v>42552</v>
      </c>
      <c r="F306" s="158">
        <v>42370</v>
      </c>
      <c r="G306" s="158">
        <v>42278</v>
      </c>
      <c r="H306" s="158">
        <v>42005</v>
      </c>
      <c r="I306" s="158">
        <v>41640</v>
      </c>
      <c r="J306" s="158">
        <v>41548</v>
      </c>
      <c r="K306" s="158">
        <v>41275</v>
      </c>
      <c r="L306" s="158">
        <v>41091</v>
      </c>
      <c r="M306" s="162">
        <v>40909</v>
      </c>
      <c r="N306" s="162">
        <v>40817</v>
      </c>
      <c r="O306" s="162">
        <v>40544</v>
      </c>
      <c r="P306" s="158">
        <v>40452</v>
      </c>
      <c r="Q306" s="158">
        <v>40179</v>
      </c>
      <c r="R306" s="158">
        <v>39814</v>
      </c>
      <c r="S306" s="158">
        <v>39448</v>
      </c>
      <c r="T306" s="158">
        <v>39264</v>
      </c>
      <c r="U306" s="158">
        <v>39173</v>
      </c>
      <c r="V306" s="158">
        <v>39083</v>
      </c>
      <c r="AJ306" s="164"/>
    </row>
    <row r="307" spans="1:36" s="163" customFormat="1" ht="15.9" customHeight="1" x14ac:dyDescent="0.3">
      <c r="A307" s="161" t="e">
        <f ca="1">[1]!wwsHide()</f>
        <v>#NAME?</v>
      </c>
      <c r="B307" s="7"/>
      <c r="C307" s="162"/>
      <c r="D307" s="162"/>
      <c r="E307" s="162"/>
      <c r="F307" s="158"/>
      <c r="G307" s="158"/>
      <c r="H307" s="158"/>
      <c r="I307" s="158"/>
      <c r="J307" s="158"/>
      <c r="K307" s="158"/>
      <c r="L307" s="158"/>
      <c r="M307" s="162"/>
      <c r="N307" s="162"/>
      <c r="O307" s="162"/>
      <c r="P307" s="158"/>
      <c r="Q307" s="158"/>
      <c r="R307" s="158"/>
      <c r="S307" s="158"/>
      <c r="T307" s="158"/>
      <c r="U307" s="158"/>
      <c r="V307" s="158"/>
      <c r="AJ307" s="164"/>
    </row>
    <row r="308" spans="1:36" s="32" customFormat="1" ht="15.9" customHeight="1" x14ac:dyDescent="0.3">
      <c r="A308" s="159" t="e">
        <f ca="1">[1]!wwsHide()</f>
        <v>#NAME?</v>
      </c>
      <c r="B308" s="165" t="s">
        <v>50</v>
      </c>
      <c r="C308" s="63"/>
      <c r="D308" s="63" t="s">
        <v>46</v>
      </c>
      <c r="E308" s="63"/>
      <c r="F308" s="63"/>
      <c r="G308" s="63" t="s">
        <v>46</v>
      </c>
      <c r="H308" s="63"/>
      <c r="I308" s="63"/>
      <c r="J308" s="63" t="s">
        <v>46</v>
      </c>
      <c r="K308" s="63"/>
      <c r="L308" s="63"/>
      <c r="N308" s="32" t="s">
        <v>46</v>
      </c>
      <c r="P308" s="32" t="s">
        <v>46</v>
      </c>
      <c r="U308" s="32" t="s">
        <v>46</v>
      </c>
      <c r="V308" s="32" t="s">
        <v>168</v>
      </c>
      <c r="AJ308" s="160"/>
    </row>
    <row r="309" spans="1:36" s="32" customFormat="1" ht="15.9" customHeight="1" x14ac:dyDescent="0.3">
      <c r="A309" s="159" t="e">
        <f ca="1">[1]!wwsHide()</f>
        <v>#NAME?</v>
      </c>
      <c r="B309" s="178" t="s">
        <v>2</v>
      </c>
      <c r="C309" s="169">
        <v>8415.5</v>
      </c>
      <c r="D309" s="169">
        <v>8335</v>
      </c>
      <c r="E309" s="169">
        <v>8325</v>
      </c>
      <c r="F309" s="169">
        <v>8167.5</v>
      </c>
      <c r="G309" s="169">
        <v>8089.5</v>
      </c>
      <c r="H309" s="169">
        <v>8084.5</v>
      </c>
      <c r="I309" s="169">
        <v>8007.5</v>
      </c>
      <c r="J309" s="169">
        <v>7856</v>
      </c>
      <c r="K309" s="169">
        <v>7839.3333000000002</v>
      </c>
      <c r="L309" s="169">
        <v>7690.8333000000002</v>
      </c>
      <c r="M309" s="169">
        <v>7545.3333000000002</v>
      </c>
      <c r="N309" s="169">
        <v>7473.3333000000002</v>
      </c>
      <c r="O309" s="169">
        <v>7442.6665999999996</v>
      </c>
      <c r="P309" s="169">
        <v>7301.1665999999996</v>
      </c>
      <c r="Q309" s="169">
        <v>7292.8333000000002</v>
      </c>
      <c r="R309" s="169">
        <v>7222.8333000000002</v>
      </c>
      <c r="S309" s="169">
        <v>7085.8333000000002</v>
      </c>
      <c r="T309" s="169">
        <v>6886.3333000000002</v>
      </c>
      <c r="U309" s="169">
        <v>6820.3333000000002</v>
      </c>
      <c r="V309" s="169">
        <v>6707.6665999999996</v>
      </c>
      <c r="AJ309" s="160"/>
    </row>
    <row r="310" spans="1:36" s="32" customFormat="1" ht="15.9" customHeight="1" x14ac:dyDescent="0.3">
      <c r="A310" s="159" t="e">
        <f ca="1">[1]!wwsHide()</f>
        <v>#NAME?</v>
      </c>
      <c r="B310" s="178" t="s">
        <v>4</v>
      </c>
      <c r="C310" s="169">
        <v>8415.5</v>
      </c>
      <c r="D310" s="169">
        <v>8335</v>
      </c>
      <c r="E310" s="169">
        <v>8325</v>
      </c>
      <c r="F310" s="169">
        <v>8167.5</v>
      </c>
      <c r="G310" s="169">
        <v>8089.5</v>
      </c>
      <c r="H310" s="169">
        <v>8084.5</v>
      </c>
      <c r="I310" s="169">
        <v>8007.5</v>
      </c>
      <c r="J310" s="169">
        <v>7856</v>
      </c>
      <c r="K310" s="169">
        <v>7839.3333000000002</v>
      </c>
      <c r="L310" s="169">
        <v>7690.8333000000002</v>
      </c>
      <c r="M310" s="169">
        <v>7545.3333000000002</v>
      </c>
      <c r="N310" s="169">
        <v>7473.3333000000002</v>
      </c>
      <c r="O310" s="169">
        <v>7456.6665999999996</v>
      </c>
      <c r="P310" s="169">
        <v>7315.1665999999996</v>
      </c>
      <c r="Q310" s="169">
        <v>7306.8333000000002</v>
      </c>
      <c r="R310" s="169">
        <v>7236.8333000000002</v>
      </c>
      <c r="S310" s="169">
        <v>7099.8333000000002</v>
      </c>
      <c r="T310" s="169">
        <v>6900.3333000000002</v>
      </c>
      <c r="U310" s="169">
        <v>6834.3333000000002</v>
      </c>
      <c r="V310" s="169">
        <v>6834.3333000000002</v>
      </c>
      <c r="AJ310" s="160"/>
    </row>
    <row r="311" spans="1:36" s="32" customFormat="1" ht="15.9" customHeight="1" x14ac:dyDescent="0.3">
      <c r="A311" s="159" t="e">
        <f ca="1">[1]!wwsHide()</f>
        <v>#NAME?</v>
      </c>
      <c r="B311" s="178" t="s">
        <v>6</v>
      </c>
      <c r="C311" s="169">
        <v>8906</v>
      </c>
      <c r="D311" s="169">
        <v>8821</v>
      </c>
      <c r="E311" s="169">
        <v>8811</v>
      </c>
      <c r="F311" s="169">
        <v>8644</v>
      </c>
      <c r="G311" s="169">
        <v>8561.5</v>
      </c>
      <c r="H311" s="169">
        <v>8556.5</v>
      </c>
      <c r="I311" s="169">
        <v>8394.5</v>
      </c>
      <c r="J311" s="169">
        <v>8235.5</v>
      </c>
      <c r="K311" s="169">
        <v>8218.8333000000002</v>
      </c>
      <c r="L311" s="169">
        <v>8062.8333000000002</v>
      </c>
      <c r="M311" s="169">
        <v>7908.3333000000002</v>
      </c>
      <c r="N311" s="169">
        <v>7832.8333000000002</v>
      </c>
      <c r="O311" s="169">
        <v>7816.1665999999996</v>
      </c>
      <c r="P311" s="169">
        <v>7597.1665999999996</v>
      </c>
      <c r="Q311" s="169">
        <v>7588.8333000000002</v>
      </c>
      <c r="R311" s="169">
        <v>7516.3333000000002</v>
      </c>
      <c r="S311" s="169">
        <v>7373.8333000000002</v>
      </c>
      <c r="T311" s="169">
        <v>7166.3333000000002</v>
      </c>
      <c r="U311" s="169">
        <v>7097.8333000000002</v>
      </c>
      <c r="V311" s="169">
        <v>7097.8333000000002</v>
      </c>
      <c r="AJ311" s="160"/>
    </row>
    <row r="312" spans="1:36" s="32" customFormat="1" ht="15.9" customHeight="1" x14ac:dyDescent="0.3">
      <c r="A312" s="159" t="e">
        <f ca="1">[1]!wwsHide()</f>
        <v>#NAME?</v>
      </c>
      <c r="B312" s="178" t="s">
        <v>8</v>
      </c>
      <c r="C312" s="169">
        <v>9112.5</v>
      </c>
      <c r="D312" s="169">
        <v>9025</v>
      </c>
      <c r="E312" s="169">
        <v>9015</v>
      </c>
      <c r="F312" s="169">
        <v>8844</v>
      </c>
      <c r="G312" s="169">
        <v>8759.5</v>
      </c>
      <c r="H312" s="169">
        <v>8754.5</v>
      </c>
      <c r="I312" s="169">
        <v>8588.5</v>
      </c>
      <c r="J312" s="169">
        <v>8425.5</v>
      </c>
      <c r="K312" s="169">
        <v>8408.8333000000002</v>
      </c>
      <c r="L312" s="169">
        <v>8249.3333000000002</v>
      </c>
      <c r="M312" s="169">
        <v>8090.8333000000002</v>
      </c>
      <c r="N312" s="169">
        <v>8013.3333000000002</v>
      </c>
      <c r="O312" s="169">
        <v>7996.6665999999996</v>
      </c>
      <c r="P312" s="169">
        <v>7809.6665999999996</v>
      </c>
      <c r="Q312" s="169">
        <v>7801.3333000000002</v>
      </c>
      <c r="R312" s="169">
        <v>7726.3333000000002</v>
      </c>
      <c r="S312" s="169">
        <v>7579.8333000000002</v>
      </c>
      <c r="T312" s="169">
        <v>7366.3333000000002</v>
      </c>
      <c r="U312" s="169">
        <v>7295.8333000000002</v>
      </c>
      <c r="V312" s="169">
        <v>7295.8333000000002</v>
      </c>
      <c r="AJ312" s="160"/>
    </row>
    <row r="313" spans="1:36" s="32" customFormat="1" ht="15.9" customHeight="1" x14ac:dyDescent="0.3">
      <c r="A313" s="159" t="e">
        <f ca="1">[1]!wwsHide()</f>
        <v>#NAME?</v>
      </c>
      <c r="B313" s="178" t="s">
        <v>10</v>
      </c>
      <c r="C313" s="169">
        <v>8961</v>
      </c>
      <c r="D313" s="169">
        <v>8875</v>
      </c>
      <c r="E313" s="169">
        <v>8865</v>
      </c>
      <c r="F313" s="169">
        <v>8697</v>
      </c>
      <c r="G313" s="169">
        <v>8614</v>
      </c>
      <c r="H313" s="169">
        <v>8609</v>
      </c>
      <c r="I313" s="169">
        <v>8526.5</v>
      </c>
      <c r="J313" s="169">
        <v>8365</v>
      </c>
      <c r="K313" s="169">
        <v>8348.3333000000002</v>
      </c>
      <c r="L313" s="169">
        <v>8189.8333000000002</v>
      </c>
      <c r="M313" s="169">
        <v>8034.3333000000002</v>
      </c>
      <c r="N313" s="169">
        <v>7957.3333000000002</v>
      </c>
      <c r="O313" s="169">
        <v>7926.6665999999996</v>
      </c>
      <c r="P313" s="169">
        <v>7775.6665999999996</v>
      </c>
      <c r="Q313" s="169">
        <v>7767.3333000000002</v>
      </c>
      <c r="R313" s="169">
        <v>7692.8333000000002</v>
      </c>
      <c r="S313" s="169">
        <v>7546.3333000000002</v>
      </c>
      <c r="T313" s="169">
        <v>7333.3333000000002</v>
      </c>
      <c r="U313" s="169">
        <v>7262.8333000000002</v>
      </c>
      <c r="V313" s="169">
        <v>7150.1665999999996</v>
      </c>
      <c r="AJ313" s="160"/>
    </row>
    <row r="314" spans="1:36" s="32" customFormat="1" ht="15.9" customHeight="1" x14ac:dyDescent="0.3">
      <c r="A314" s="159" t="e">
        <f ca="1">[1]!wwsHide()</f>
        <v>#NAME?</v>
      </c>
      <c r="B314" s="178" t="s">
        <v>12</v>
      </c>
      <c r="C314" s="169">
        <v>8961</v>
      </c>
      <c r="D314" s="169">
        <v>8875</v>
      </c>
      <c r="E314" s="169">
        <v>8865</v>
      </c>
      <c r="F314" s="169">
        <v>8697</v>
      </c>
      <c r="G314" s="169">
        <v>8614</v>
      </c>
      <c r="H314" s="169">
        <v>8609</v>
      </c>
      <c r="I314" s="169">
        <v>8526.5</v>
      </c>
      <c r="J314" s="169">
        <v>8365</v>
      </c>
      <c r="K314" s="169">
        <v>8348.3333000000002</v>
      </c>
      <c r="L314" s="169">
        <v>8189.8333000000002</v>
      </c>
      <c r="M314" s="169">
        <v>8034.3333000000002</v>
      </c>
      <c r="N314" s="169">
        <v>7957.3333000000002</v>
      </c>
      <c r="O314" s="169">
        <v>7940.6665999999996</v>
      </c>
      <c r="P314" s="169">
        <v>7789.6665999999996</v>
      </c>
      <c r="Q314" s="169">
        <v>7781.3333000000002</v>
      </c>
      <c r="R314" s="169">
        <v>7706.8333000000002</v>
      </c>
      <c r="S314" s="169">
        <v>7560.3333000000002</v>
      </c>
      <c r="T314" s="169">
        <v>7347.3333000000002</v>
      </c>
      <c r="U314" s="169">
        <v>7276.8333000000002</v>
      </c>
      <c r="V314" s="169">
        <v>7276.8333000000002</v>
      </c>
      <c r="AJ314" s="160"/>
    </row>
    <row r="315" spans="1:36" s="32" customFormat="1" ht="15.9" customHeight="1" x14ac:dyDescent="0.3">
      <c r="A315" s="159" t="e">
        <f ca="1">[1]!wwsHide()</f>
        <v>#NAME?</v>
      </c>
      <c r="B315" s="178" t="s">
        <v>14</v>
      </c>
      <c r="C315" s="169">
        <v>8961</v>
      </c>
      <c r="D315" s="169">
        <v>8875</v>
      </c>
      <c r="E315" s="169">
        <v>8865</v>
      </c>
      <c r="F315" s="169">
        <v>8697</v>
      </c>
      <c r="G315" s="169">
        <v>8614</v>
      </c>
      <c r="H315" s="169">
        <v>8609</v>
      </c>
      <c r="I315" s="169">
        <v>8526.5</v>
      </c>
      <c r="J315" s="169">
        <v>8365</v>
      </c>
      <c r="K315" s="169">
        <v>8348.3333000000002</v>
      </c>
      <c r="L315" s="169">
        <v>8189.8333000000002</v>
      </c>
      <c r="M315" s="169">
        <v>8034.3333000000002</v>
      </c>
      <c r="N315" s="169">
        <v>7957.3333000000002</v>
      </c>
      <c r="O315" s="169">
        <v>7940.6665999999996</v>
      </c>
      <c r="P315" s="169">
        <v>7789.6665999999996</v>
      </c>
      <c r="Q315" s="169">
        <v>7781.3333000000002</v>
      </c>
      <c r="R315" s="169">
        <v>7706.8333000000002</v>
      </c>
      <c r="S315" s="169">
        <v>7560.3333000000002</v>
      </c>
      <c r="T315" s="169">
        <v>7347.3333000000002</v>
      </c>
      <c r="U315" s="169">
        <v>7276.8333000000002</v>
      </c>
      <c r="V315" s="169">
        <v>7276.8333000000002</v>
      </c>
      <c r="AJ315" s="160"/>
    </row>
    <row r="316" spans="1:36" s="32" customFormat="1" ht="15.9" customHeight="1" x14ac:dyDescent="0.3">
      <c r="A316" s="159" t="e">
        <f ca="1">[1]!wwsHide()</f>
        <v>#NAME?</v>
      </c>
      <c r="B316" s="178" t="s">
        <v>16</v>
      </c>
      <c r="C316" s="169">
        <v>9484.5</v>
      </c>
      <c r="D316" s="169">
        <v>9393.5</v>
      </c>
      <c r="E316" s="169">
        <v>9383.5</v>
      </c>
      <c r="F316" s="169">
        <v>9205</v>
      </c>
      <c r="G316" s="169">
        <v>9116.5</v>
      </c>
      <c r="H316" s="169">
        <v>9111.5</v>
      </c>
      <c r="I316" s="169">
        <v>8938.5</v>
      </c>
      <c r="J316" s="169">
        <v>8769</v>
      </c>
      <c r="K316" s="169">
        <v>8752.3333000000002</v>
      </c>
      <c r="L316" s="169">
        <v>8585.8333000000002</v>
      </c>
      <c r="M316" s="169">
        <v>8421.3333000000002</v>
      </c>
      <c r="N316" s="169">
        <v>8340.8333000000002</v>
      </c>
      <c r="O316" s="169">
        <v>8324.1666000000005</v>
      </c>
      <c r="P316" s="169">
        <v>8090.6665999999996</v>
      </c>
      <c r="Q316" s="169">
        <v>8082.3333000000002</v>
      </c>
      <c r="R316" s="169">
        <v>8004.8333000000002</v>
      </c>
      <c r="S316" s="169">
        <v>7852.8333000000002</v>
      </c>
      <c r="T316" s="169">
        <v>7631.3333000000002</v>
      </c>
      <c r="U316" s="169">
        <v>7558.3333000000002</v>
      </c>
      <c r="V316" s="169">
        <v>7558.3333000000002</v>
      </c>
      <c r="AJ316" s="160"/>
    </row>
    <row r="317" spans="1:36" s="32" customFormat="1" ht="15.9" customHeight="1" x14ac:dyDescent="0.3">
      <c r="A317" s="159" t="e">
        <f ca="1">[1]!wwsHide()</f>
        <v>#NAME?</v>
      </c>
      <c r="B317" s="178" t="s">
        <v>172</v>
      </c>
      <c r="C317" s="169">
        <v>9484.5</v>
      </c>
      <c r="D317" s="169">
        <v>9393.5</v>
      </c>
      <c r="E317" s="169">
        <v>9383.5</v>
      </c>
      <c r="F317" s="169">
        <v>9205</v>
      </c>
      <c r="G317" s="169">
        <v>9116.5</v>
      </c>
      <c r="H317" s="169">
        <v>9111.5</v>
      </c>
      <c r="I317" s="169">
        <v>8938.5</v>
      </c>
      <c r="J317" s="169">
        <v>8769</v>
      </c>
      <c r="K317" s="169">
        <v>8752.3333000000002</v>
      </c>
      <c r="L317" s="169">
        <v>8585.8333000000002</v>
      </c>
      <c r="M317" s="169">
        <v>8421.3333000000002</v>
      </c>
      <c r="N317" s="169">
        <v>8340.8333000000002</v>
      </c>
      <c r="O317" s="169">
        <v>8324.1666000000005</v>
      </c>
      <c r="P317" s="169">
        <v>8090.6665999999996</v>
      </c>
      <c r="Q317" s="169">
        <v>8082.3333000000002</v>
      </c>
      <c r="R317" s="169">
        <v>8004.8333000000002</v>
      </c>
      <c r="S317" s="169">
        <v>7852.8333000000002</v>
      </c>
      <c r="T317" s="169">
        <v>7631.3333000000002</v>
      </c>
      <c r="U317" s="169">
        <v>7558.3333000000002</v>
      </c>
      <c r="V317" s="169">
        <v>7558.3333000000002</v>
      </c>
      <c r="AJ317" s="160"/>
    </row>
    <row r="318" spans="1:36" s="32" customFormat="1" ht="15.9" customHeight="1" x14ac:dyDescent="0.3">
      <c r="A318" s="159" t="e">
        <f ca="1">[1]!wwsHide()</f>
        <v>#NAME?</v>
      </c>
      <c r="B318" s="178" t="s">
        <v>18</v>
      </c>
      <c r="C318" s="169">
        <v>9704.5</v>
      </c>
      <c r="D318" s="169">
        <v>9611.5</v>
      </c>
      <c r="E318" s="169">
        <v>9601.5</v>
      </c>
      <c r="F318" s="169">
        <v>9419</v>
      </c>
      <c r="G318" s="169">
        <v>9328.5</v>
      </c>
      <c r="H318" s="169">
        <v>9323.5</v>
      </c>
      <c r="I318" s="169">
        <v>9146.5</v>
      </c>
      <c r="J318" s="169">
        <v>8972.5</v>
      </c>
      <c r="K318" s="169">
        <v>8955.8333000000002</v>
      </c>
      <c r="L318" s="169">
        <v>8785.3333000000002</v>
      </c>
      <c r="M318" s="169">
        <v>8616.8333000000002</v>
      </c>
      <c r="N318" s="169">
        <v>8534.3333000000002</v>
      </c>
      <c r="O318" s="169">
        <v>8517.6666000000005</v>
      </c>
      <c r="P318" s="169">
        <v>8317.6666000000005</v>
      </c>
      <c r="Q318" s="169">
        <v>8309.3333000000002</v>
      </c>
      <c r="R318" s="169">
        <v>8229.3333000000002</v>
      </c>
      <c r="S318" s="169">
        <v>8072.8333000000002</v>
      </c>
      <c r="T318" s="169">
        <v>7844.8333000000002</v>
      </c>
      <c r="U318" s="169">
        <v>7769.3333000000002</v>
      </c>
      <c r="V318" s="169">
        <v>7769.3333000000002</v>
      </c>
      <c r="AJ318" s="160"/>
    </row>
    <row r="319" spans="1:36" s="32" customFormat="1" ht="15.9" customHeight="1" x14ac:dyDescent="0.3">
      <c r="A319" s="159" t="e">
        <f ca="1">[1]!wwsHide()</f>
        <v>#NAME?</v>
      </c>
      <c r="B319" s="178" t="s">
        <v>20</v>
      </c>
      <c r="C319" s="169">
        <v>9704.5</v>
      </c>
      <c r="D319" s="169">
        <v>9611.5</v>
      </c>
      <c r="E319" s="169">
        <v>9601.5</v>
      </c>
      <c r="F319" s="169">
        <v>9419</v>
      </c>
      <c r="G319" s="169">
        <v>9328.5</v>
      </c>
      <c r="H319" s="169">
        <v>9323.5</v>
      </c>
      <c r="I319" s="169">
        <v>9146.5</v>
      </c>
      <c r="J319" s="169">
        <v>8972.5</v>
      </c>
      <c r="K319" s="169">
        <v>8955.8333000000002</v>
      </c>
      <c r="L319" s="169">
        <v>8785.3333000000002</v>
      </c>
      <c r="M319" s="169">
        <v>8616.8333000000002</v>
      </c>
      <c r="N319" s="169">
        <v>8534.3333000000002</v>
      </c>
      <c r="O319" s="169">
        <v>8517.6666000000005</v>
      </c>
      <c r="P319" s="169">
        <v>8317.6666000000005</v>
      </c>
      <c r="Q319" s="169">
        <v>8309.3333000000002</v>
      </c>
      <c r="R319" s="169">
        <v>8229.3333000000002</v>
      </c>
      <c r="S319" s="169">
        <v>8072.8333000000002</v>
      </c>
      <c r="T319" s="169">
        <v>7844.8333000000002</v>
      </c>
      <c r="U319" s="169">
        <v>7769.3333000000002</v>
      </c>
      <c r="V319" s="169">
        <v>7769.3333000000002</v>
      </c>
      <c r="AJ319" s="160"/>
    </row>
    <row r="320" spans="1:36" s="32" customFormat="1" ht="15.9" customHeight="1" x14ac:dyDescent="0.3">
      <c r="A320" s="159" t="e">
        <f ca="1">[1]!wwsHide()</f>
        <v>#NAME?</v>
      </c>
      <c r="B320" s="178" t="s">
        <v>22</v>
      </c>
      <c r="C320" s="169">
        <v>9870.5</v>
      </c>
      <c r="D320" s="169">
        <v>9775.5</v>
      </c>
      <c r="E320" s="169">
        <v>9765.5</v>
      </c>
      <c r="F320" s="169">
        <v>9579.5</v>
      </c>
      <c r="G320" s="169">
        <v>9487.5</v>
      </c>
      <c r="H320" s="169">
        <v>9482.5</v>
      </c>
      <c r="I320" s="169">
        <v>9391.5</v>
      </c>
      <c r="J320" s="169">
        <v>9213</v>
      </c>
      <c r="K320" s="169">
        <v>9196.3333000000002</v>
      </c>
      <c r="L320" s="169">
        <v>9021.3333000000002</v>
      </c>
      <c r="M320" s="169">
        <v>8849.8333000000002</v>
      </c>
      <c r="N320" s="169">
        <v>8764.8333000000002</v>
      </c>
      <c r="O320" s="169">
        <v>8748.1666000000005</v>
      </c>
      <c r="P320" s="169">
        <v>8581.6666000000005</v>
      </c>
      <c r="Q320" s="169">
        <v>8573.3333000000002</v>
      </c>
      <c r="R320" s="169">
        <v>8490.8333000000002</v>
      </c>
      <c r="S320" s="169">
        <v>8329.3333000000002</v>
      </c>
      <c r="T320" s="169">
        <v>8093.8333000000002</v>
      </c>
      <c r="U320" s="169">
        <v>8016.3333000000002</v>
      </c>
      <c r="V320" s="169">
        <v>8016.3333000000002</v>
      </c>
      <c r="AJ320" s="160"/>
    </row>
    <row r="321" spans="1:36" s="32" customFormat="1" ht="15.9" customHeight="1" x14ac:dyDescent="0.3">
      <c r="A321" s="159" t="e">
        <f ca="1">[1]!wwsHide()</f>
        <v>#NAME?</v>
      </c>
      <c r="B321" s="178" t="s">
        <v>24</v>
      </c>
      <c r="C321" s="169">
        <v>10451.5</v>
      </c>
      <c r="D321" s="169">
        <v>10351</v>
      </c>
      <c r="E321" s="169">
        <v>10341</v>
      </c>
      <c r="F321" s="169">
        <v>10144</v>
      </c>
      <c r="G321" s="169">
        <v>10046.5</v>
      </c>
      <c r="H321" s="169">
        <v>10041.5</v>
      </c>
      <c r="I321" s="169">
        <v>9850</v>
      </c>
      <c r="J321" s="169">
        <v>9662.5</v>
      </c>
      <c r="K321" s="169">
        <v>9645.8333000000002</v>
      </c>
      <c r="L321" s="169">
        <v>9461.8333000000002</v>
      </c>
      <c r="M321" s="169">
        <v>9279.3333000000002</v>
      </c>
      <c r="N321" s="169">
        <v>9190.3333000000002</v>
      </c>
      <c r="O321" s="169">
        <v>9173.6666000000005</v>
      </c>
      <c r="P321" s="169">
        <v>8915.6666000000005</v>
      </c>
      <c r="Q321" s="169">
        <v>8907.3333000000002</v>
      </c>
      <c r="R321" s="169">
        <v>8821.3333000000002</v>
      </c>
      <c r="S321" s="169">
        <v>8653.3333000000002</v>
      </c>
      <c r="T321" s="169">
        <v>8408.3333000000002</v>
      </c>
      <c r="U321" s="169">
        <v>8327.3333000000002</v>
      </c>
      <c r="V321" s="169">
        <v>8327.3333000000002</v>
      </c>
      <c r="AJ321" s="160"/>
    </row>
    <row r="322" spans="1:36" s="32" customFormat="1" ht="15.9" customHeight="1" x14ac:dyDescent="0.3">
      <c r="A322" s="159" t="e">
        <f ca="1">[1]!wwsHide()</f>
        <v>#NAME?</v>
      </c>
      <c r="B322" s="178" t="s">
        <v>26</v>
      </c>
      <c r="C322" s="169">
        <v>10694</v>
      </c>
      <c r="D322" s="169">
        <v>10591</v>
      </c>
      <c r="E322" s="169">
        <v>10581</v>
      </c>
      <c r="F322" s="169">
        <v>10379</v>
      </c>
      <c r="G322" s="169">
        <v>10279</v>
      </c>
      <c r="H322" s="169">
        <v>10274</v>
      </c>
      <c r="I322" s="169">
        <v>10078</v>
      </c>
      <c r="J322" s="169">
        <v>9886</v>
      </c>
      <c r="K322" s="169">
        <v>9869.3333000000002</v>
      </c>
      <c r="L322" s="169">
        <v>9680.8333000000002</v>
      </c>
      <c r="M322" s="169">
        <v>9494.3333000000002</v>
      </c>
      <c r="N322" s="169">
        <v>9402.8333000000002</v>
      </c>
      <c r="O322" s="169">
        <v>9386.1666000000005</v>
      </c>
      <c r="P322" s="169">
        <v>9165.1666000000005</v>
      </c>
      <c r="Q322" s="169">
        <v>9156.8333000000002</v>
      </c>
      <c r="R322" s="169">
        <v>9068.3333000000002</v>
      </c>
      <c r="S322" s="169">
        <v>8895.3333000000002</v>
      </c>
      <c r="T322" s="169">
        <v>8643.3333000000002</v>
      </c>
      <c r="U322" s="169">
        <v>8560.3333000000002</v>
      </c>
      <c r="V322" s="169">
        <v>8560.3333000000002</v>
      </c>
      <c r="AJ322" s="160"/>
    </row>
    <row r="323" spans="1:36" s="32" customFormat="1" ht="15.9" customHeight="1" x14ac:dyDescent="0.3">
      <c r="A323" s="159" t="e">
        <f ca="1">[1]!wwsHide()</f>
        <v>#NAME?</v>
      </c>
      <c r="B323" s="178" t="s">
        <v>28</v>
      </c>
      <c r="C323" s="169">
        <v>11047.5</v>
      </c>
      <c r="D323" s="169">
        <v>10941</v>
      </c>
      <c r="E323" s="169">
        <v>10931</v>
      </c>
      <c r="F323" s="169">
        <v>10722.5</v>
      </c>
      <c r="G323" s="169">
        <v>10619</v>
      </c>
      <c r="H323" s="169">
        <v>10614</v>
      </c>
      <c r="I323" s="169">
        <v>10511.5</v>
      </c>
      <c r="J323" s="169">
        <v>10311</v>
      </c>
      <c r="K323" s="169">
        <v>10294.3333</v>
      </c>
      <c r="L323" s="169">
        <v>10097.8333</v>
      </c>
      <c r="M323" s="169">
        <v>9905.3333000000002</v>
      </c>
      <c r="N323" s="169">
        <v>9809.8333000000002</v>
      </c>
      <c r="O323" s="169">
        <v>9779.1666000000005</v>
      </c>
      <c r="P323" s="169">
        <v>9592.1666000000005</v>
      </c>
      <c r="Q323" s="169">
        <v>9583.8333000000002</v>
      </c>
      <c r="R323" s="169">
        <v>9491.3333000000002</v>
      </c>
      <c r="S323" s="169">
        <v>9309.8333000000002</v>
      </c>
      <c r="T323" s="169">
        <v>9045.3333000000002</v>
      </c>
      <c r="U323" s="169">
        <v>8957.8333000000002</v>
      </c>
      <c r="V323" s="169">
        <v>8845.1666000000005</v>
      </c>
      <c r="AJ323" s="160"/>
    </row>
    <row r="324" spans="1:36" s="32" customFormat="1" ht="15.9" customHeight="1" x14ac:dyDescent="0.3">
      <c r="A324" s="159" t="e">
        <f ca="1">[1]!wwsHide()</f>
        <v>#NAME?</v>
      </c>
      <c r="B324" s="178" t="s">
        <v>30</v>
      </c>
      <c r="C324" s="169">
        <v>11047.5</v>
      </c>
      <c r="D324" s="169">
        <v>10941</v>
      </c>
      <c r="E324" s="169">
        <v>10931</v>
      </c>
      <c r="F324" s="169">
        <v>10722.5</v>
      </c>
      <c r="G324" s="169">
        <v>10619</v>
      </c>
      <c r="H324" s="169">
        <v>10614</v>
      </c>
      <c r="I324" s="169">
        <v>10511.5</v>
      </c>
      <c r="J324" s="169">
        <v>10311</v>
      </c>
      <c r="K324" s="169">
        <v>10294.3333</v>
      </c>
      <c r="L324" s="169">
        <v>10097.8333</v>
      </c>
      <c r="M324" s="169">
        <v>9905.3333000000002</v>
      </c>
      <c r="N324" s="169">
        <v>9809.8333000000002</v>
      </c>
      <c r="O324" s="169">
        <v>9793.1666000000005</v>
      </c>
      <c r="P324" s="169">
        <v>9606.1666000000005</v>
      </c>
      <c r="Q324" s="169">
        <v>9597.8333000000002</v>
      </c>
      <c r="R324" s="169">
        <v>9505.3333000000002</v>
      </c>
      <c r="S324" s="169">
        <v>9323.8333000000002</v>
      </c>
      <c r="T324" s="169">
        <v>9059.3333000000002</v>
      </c>
      <c r="U324" s="169">
        <v>8971.8333000000002</v>
      </c>
      <c r="V324" s="169">
        <v>8971.8333000000002</v>
      </c>
      <c r="AJ324" s="160"/>
    </row>
    <row r="325" spans="1:36" s="32" customFormat="1" ht="15.9" customHeight="1" x14ac:dyDescent="0.3">
      <c r="A325" s="159" t="e">
        <f ca="1">[1]!wwsHide()</f>
        <v>#NAME?</v>
      </c>
      <c r="B325" s="178" t="s">
        <v>32</v>
      </c>
      <c r="C325" s="169">
        <v>11699.5</v>
      </c>
      <c r="D325" s="169">
        <v>11586.5</v>
      </c>
      <c r="E325" s="169">
        <v>11576.5</v>
      </c>
      <c r="F325" s="169">
        <v>11355</v>
      </c>
      <c r="G325" s="169">
        <v>11245.5</v>
      </c>
      <c r="H325" s="169">
        <v>11240.5</v>
      </c>
      <c r="I325" s="169">
        <v>11025.5</v>
      </c>
      <c r="J325" s="169">
        <v>10815</v>
      </c>
      <c r="K325" s="169">
        <v>10798.3333</v>
      </c>
      <c r="L325" s="169">
        <v>10591.8333</v>
      </c>
      <c r="M325" s="169">
        <v>10387.3333</v>
      </c>
      <c r="N325" s="169">
        <v>10287.3333</v>
      </c>
      <c r="O325" s="169">
        <v>10270.6666</v>
      </c>
      <c r="P325" s="169">
        <v>9980.6666000000005</v>
      </c>
      <c r="Q325" s="169">
        <v>9972.3333000000002</v>
      </c>
      <c r="R325" s="169">
        <v>9875.8333000000002</v>
      </c>
      <c r="S325" s="169">
        <v>9686.8333000000002</v>
      </c>
      <c r="T325" s="169">
        <v>9411.8333000000002</v>
      </c>
      <c r="U325" s="169">
        <v>9320.8333000000002</v>
      </c>
      <c r="V325" s="169">
        <v>9320.8333000000002</v>
      </c>
      <c r="AJ325" s="160"/>
    </row>
    <row r="326" spans="1:36" s="32" customFormat="1" ht="15.9" customHeight="1" x14ac:dyDescent="0.3">
      <c r="A326" s="159" t="e">
        <f ca="1">[1]!wwsHide()</f>
        <v>#NAME?</v>
      </c>
      <c r="B326" s="178" t="s">
        <v>34</v>
      </c>
      <c r="C326" s="169">
        <v>11970</v>
      </c>
      <c r="D326" s="169">
        <v>11854.5</v>
      </c>
      <c r="E326" s="169">
        <v>11844.5</v>
      </c>
      <c r="F326" s="169">
        <v>11618</v>
      </c>
      <c r="G326" s="169">
        <v>11506</v>
      </c>
      <c r="H326" s="169">
        <v>11501</v>
      </c>
      <c r="I326" s="169">
        <v>11281</v>
      </c>
      <c r="J326" s="169">
        <v>11065.5</v>
      </c>
      <c r="K326" s="169">
        <v>11048.8333</v>
      </c>
      <c r="L326" s="169">
        <v>10837.3333</v>
      </c>
      <c r="M326" s="169">
        <v>10628.3333</v>
      </c>
      <c r="N326" s="169">
        <v>10525.8333</v>
      </c>
      <c r="O326" s="169">
        <v>10509.1666</v>
      </c>
      <c r="P326" s="169">
        <v>10261.1666</v>
      </c>
      <c r="Q326" s="169">
        <v>10252.8333</v>
      </c>
      <c r="R326" s="169">
        <v>10153.8333</v>
      </c>
      <c r="S326" s="169">
        <v>9959.3333000000002</v>
      </c>
      <c r="T326" s="169">
        <v>9676.3333000000002</v>
      </c>
      <c r="U326" s="169">
        <v>9582.8333000000002</v>
      </c>
      <c r="V326" s="169">
        <v>9582.8333000000002</v>
      </c>
      <c r="AJ326" s="160"/>
    </row>
    <row r="327" spans="1:36" s="32" customFormat="1" ht="15.9" customHeight="1" x14ac:dyDescent="0.3">
      <c r="A327" s="159" t="e">
        <f ca="1">[1]!wwsHide()</f>
        <v>#NAME?</v>
      </c>
      <c r="B327" s="178" t="s">
        <v>36</v>
      </c>
      <c r="C327" s="169">
        <v>12047.5</v>
      </c>
      <c r="D327" s="169">
        <v>11931</v>
      </c>
      <c r="E327" s="169">
        <v>11921</v>
      </c>
      <c r="F327" s="169">
        <v>11693</v>
      </c>
      <c r="G327" s="169">
        <v>11580</v>
      </c>
      <c r="H327" s="169">
        <v>11575</v>
      </c>
      <c r="I327" s="169">
        <v>11463</v>
      </c>
      <c r="J327" s="169">
        <v>11244</v>
      </c>
      <c r="K327" s="169">
        <v>11227.3333</v>
      </c>
      <c r="L327" s="169">
        <v>11012.3333</v>
      </c>
      <c r="M327" s="169">
        <v>10801.8333</v>
      </c>
      <c r="N327" s="169">
        <v>10697.3333</v>
      </c>
      <c r="O327" s="169">
        <v>10666.6666</v>
      </c>
      <c r="P327" s="169">
        <v>10462.1666</v>
      </c>
      <c r="Q327" s="169">
        <v>10453.8333</v>
      </c>
      <c r="R327" s="169">
        <v>10352.8333</v>
      </c>
      <c r="S327" s="169">
        <v>10154.3333</v>
      </c>
      <c r="T327" s="169">
        <v>9865.3333000000002</v>
      </c>
      <c r="U327" s="169">
        <v>9769.8333000000002</v>
      </c>
      <c r="V327" s="169">
        <v>9657.1666000000005</v>
      </c>
      <c r="AJ327" s="160"/>
    </row>
    <row r="328" spans="1:36" s="32" customFormat="1" ht="15.9" customHeight="1" x14ac:dyDescent="0.3">
      <c r="A328" s="159" t="e">
        <f ca="1">[1]!wwsHide()</f>
        <v>#NAME?</v>
      </c>
      <c r="B328" s="178" t="s">
        <v>38</v>
      </c>
      <c r="C328" s="169">
        <v>12047.5</v>
      </c>
      <c r="D328" s="169">
        <v>11931</v>
      </c>
      <c r="E328" s="169">
        <v>11921</v>
      </c>
      <c r="F328" s="169">
        <v>11693</v>
      </c>
      <c r="G328" s="169">
        <v>11580</v>
      </c>
      <c r="H328" s="169">
        <v>11575</v>
      </c>
      <c r="I328" s="169">
        <v>11463</v>
      </c>
      <c r="J328" s="169">
        <v>11244</v>
      </c>
      <c r="K328" s="169">
        <v>11227.3333</v>
      </c>
      <c r="L328" s="169">
        <v>11012.3333</v>
      </c>
      <c r="M328" s="169">
        <v>10801.8333</v>
      </c>
      <c r="N328" s="169">
        <v>10697.3333</v>
      </c>
      <c r="O328" s="169">
        <v>10680.6666</v>
      </c>
      <c r="P328" s="169">
        <v>10476.1666</v>
      </c>
      <c r="Q328" s="169">
        <v>10467.8333</v>
      </c>
      <c r="R328" s="169">
        <v>10366.8333</v>
      </c>
      <c r="S328" s="169">
        <v>10168.3333</v>
      </c>
      <c r="T328" s="169">
        <v>9879.3333000000002</v>
      </c>
      <c r="U328" s="169">
        <v>9783.8333000000002</v>
      </c>
      <c r="V328" s="169">
        <v>9783.8333000000002</v>
      </c>
      <c r="AJ328" s="160"/>
    </row>
    <row r="329" spans="1:36" s="32" customFormat="1" ht="15.9" customHeight="1" x14ac:dyDescent="0.3">
      <c r="A329" s="159" t="e">
        <f ca="1">[1]!wwsHide()</f>
        <v>#NAME?</v>
      </c>
      <c r="B329" s="178" t="s">
        <v>40</v>
      </c>
      <c r="C329" s="169">
        <v>12758.5</v>
      </c>
      <c r="D329" s="169">
        <v>12635</v>
      </c>
      <c r="E329" s="169">
        <v>12625</v>
      </c>
      <c r="F329" s="169">
        <v>12383</v>
      </c>
      <c r="G329" s="169">
        <v>12263.5</v>
      </c>
      <c r="H329" s="169">
        <v>12258.5</v>
      </c>
      <c r="I329" s="169">
        <v>12023.5</v>
      </c>
      <c r="J329" s="169">
        <v>11793.5</v>
      </c>
      <c r="K329" s="169">
        <v>11776.8333</v>
      </c>
      <c r="L329" s="169">
        <v>11551.3333</v>
      </c>
      <c r="M329" s="169">
        <v>11328.3333</v>
      </c>
      <c r="N329" s="169">
        <v>11218.8333</v>
      </c>
      <c r="O329" s="169">
        <v>11202.1666</v>
      </c>
      <c r="P329" s="169">
        <v>10885.1666</v>
      </c>
      <c r="Q329" s="169">
        <v>10876.8333</v>
      </c>
      <c r="R329" s="169">
        <v>10771.3333</v>
      </c>
      <c r="S329" s="169">
        <v>10564.8333</v>
      </c>
      <c r="T329" s="169">
        <v>10264.3333</v>
      </c>
      <c r="U329" s="169">
        <v>10165.3333</v>
      </c>
      <c r="V329" s="169">
        <v>10165.3333</v>
      </c>
      <c r="AJ329" s="160"/>
    </row>
    <row r="330" spans="1:36" s="32" customFormat="1" ht="15.9" customHeight="1" x14ac:dyDescent="0.3">
      <c r="A330" s="159" t="e">
        <f ca="1">[1]!wwsHide()</f>
        <v>#NAME?</v>
      </c>
      <c r="B330" s="178" t="s">
        <v>42</v>
      </c>
      <c r="C330" s="169">
        <v>13056.5</v>
      </c>
      <c r="D330" s="169">
        <v>12930</v>
      </c>
      <c r="E330" s="169">
        <v>12920</v>
      </c>
      <c r="F330" s="169">
        <v>12672.5</v>
      </c>
      <c r="G330" s="169">
        <v>12550</v>
      </c>
      <c r="H330" s="169">
        <v>12545</v>
      </c>
      <c r="I330" s="169">
        <v>12304.5</v>
      </c>
      <c r="J330" s="169">
        <v>12069</v>
      </c>
      <c r="K330" s="169">
        <v>12052.3333</v>
      </c>
      <c r="L330" s="169">
        <v>11821.3333</v>
      </c>
      <c r="M330" s="169">
        <v>11592.3333</v>
      </c>
      <c r="N330" s="169">
        <v>11480.3333</v>
      </c>
      <c r="O330" s="169">
        <v>11463.6666</v>
      </c>
      <c r="P330" s="169">
        <v>11192.6666</v>
      </c>
      <c r="Q330" s="169">
        <v>11184.3333</v>
      </c>
      <c r="R330" s="169">
        <v>11075.8333</v>
      </c>
      <c r="S330" s="169">
        <v>10863.3333</v>
      </c>
      <c r="T330" s="169">
        <v>10553.8333</v>
      </c>
      <c r="U330" s="169">
        <v>10451.8333</v>
      </c>
      <c r="V330" s="169">
        <v>10451.8333</v>
      </c>
      <c r="AJ330" s="160"/>
    </row>
    <row r="331" spans="1:36" s="32" customFormat="1" ht="15.9" customHeight="1" x14ac:dyDescent="0.3">
      <c r="A331" s="159" t="e">
        <f ca="1">[1]!wwsHide()</f>
        <v>#NAME?</v>
      </c>
      <c r="B331" s="165"/>
      <c r="C331" s="170"/>
      <c r="D331" s="170"/>
      <c r="E331" s="170"/>
      <c r="F331" s="170"/>
      <c r="G331" s="170"/>
      <c r="H331" s="170"/>
      <c r="I331" s="170"/>
      <c r="M331" s="170"/>
      <c r="N331" s="170"/>
      <c r="O331" s="170"/>
      <c r="P331" s="170"/>
      <c r="Q331" s="170"/>
      <c r="R331" s="170"/>
      <c r="S331" s="170"/>
      <c r="AJ331" s="160"/>
    </row>
    <row r="332" spans="1:36" s="32" customFormat="1" ht="15.9" customHeight="1" x14ac:dyDescent="0.3">
      <c r="A332" s="159" t="e">
        <f ca="1">[1]!wwsHide()</f>
        <v>#NAME?</v>
      </c>
      <c r="B332" s="165" t="s">
        <v>47</v>
      </c>
      <c r="C332" s="171"/>
      <c r="D332" s="171"/>
      <c r="E332" s="171"/>
      <c r="F332" s="171"/>
      <c r="G332" s="171"/>
      <c r="H332" s="171"/>
      <c r="I332" s="170"/>
      <c r="J332" s="63"/>
      <c r="L332" s="63"/>
      <c r="M332" s="170"/>
      <c r="N332" s="170"/>
      <c r="O332" s="170"/>
      <c r="P332" s="170"/>
      <c r="Q332" s="170"/>
      <c r="R332" s="170"/>
      <c r="S332" s="170"/>
      <c r="AJ332" s="160"/>
    </row>
    <row r="333" spans="1:36" s="32" customFormat="1" ht="15.9" customHeight="1" x14ac:dyDescent="0.3">
      <c r="A333" s="159" t="e">
        <f ca="1">[1]!wwsHide()</f>
        <v>#NAME?</v>
      </c>
      <c r="B333" s="178" t="s">
        <v>2</v>
      </c>
      <c r="C333" s="172">
        <v>8115.5</v>
      </c>
      <c r="D333" s="173">
        <v>8035</v>
      </c>
      <c r="E333" s="172">
        <v>8035</v>
      </c>
      <c r="F333" s="172">
        <v>7877.5</v>
      </c>
      <c r="G333" s="173">
        <v>7799.5</v>
      </c>
      <c r="H333" s="172">
        <v>7799.5</v>
      </c>
      <c r="I333" s="172">
        <v>7722.5</v>
      </c>
      <c r="J333" s="173">
        <v>7571</v>
      </c>
      <c r="K333" s="172">
        <v>7571</v>
      </c>
      <c r="L333" s="172">
        <v>7422.5</v>
      </c>
      <c r="M333" s="174">
        <v>7277</v>
      </c>
      <c r="N333" s="175">
        <v>7205</v>
      </c>
      <c r="O333" s="174">
        <v>7205</v>
      </c>
      <c r="P333" s="175">
        <v>7063.5</v>
      </c>
      <c r="Q333" s="174">
        <v>7063.5</v>
      </c>
      <c r="R333" s="174">
        <v>6993.5</v>
      </c>
      <c r="S333" s="174">
        <v>6856.5</v>
      </c>
      <c r="T333" s="174">
        <v>6657</v>
      </c>
      <c r="U333" s="175">
        <v>6591</v>
      </c>
      <c r="V333" s="174">
        <v>6591</v>
      </c>
      <c r="AJ333" s="160"/>
    </row>
    <row r="334" spans="1:36" s="32" customFormat="1" ht="15.9" customHeight="1" x14ac:dyDescent="0.3">
      <c r="A334" s="159" t="e">
        <f ca="1">[1]!wwsHide()</f>
        <v>#NAME?</v>
      </c>
      <c r="B334" s="179" t="s">
        <v>4</v>
      </c>
      <c r="C334" s="171">
        <v>8115.5</v>
      </c>
      <c r="D334" s="171">
        <v>8035</v>
      </c>
      <c r="E334" s="171">
        <v>8035</v>
      </c>
      <c r="F334" s="171">
        <v>7877.5</v>
      </c>
      <c r="G334" s="171">
        <v>7799.5</v>
      </c>
      <c r="H334" s="171">
        <v>7799.5</v>
      </c>
      <c r="I334" s="171">
        <v>7722.5</v>
      </c>
      <c r="J334" s="171">
        <v>7571</v>
      </c>
      <c r="K334" s="171">
        <v>7571</v>
      </c>
      <c r="L334" s="171">
        <v>7422.5</v>
      </c>
      <c r="M334" s="170">
        <v>7277</v>
      </c>
      <c r="N334" s="170">
        <v>7205</v>
      </c>
      <c r="O334" s="170">
        <v>7205</v>
      </c>
      <c r="P334" s="170">
        <v>7063.5</v>
      </c>
      <c r="Q334" s="170">
        <v>7063.5</v>
      </c>
      <c r="R334" s="170">
        <v>6993.5</v>
      </c>
      <c r="S334" s="170">
        <v>6856.5</v>
      </c>
      <c r="T334" s="170">
        <v>6657</v>
      </c>
      <c r="U334" s="170">
        <v>6591</v>
      </c>
      <c r="V334" s="170">
        <v>6591</v>
      </c>
      <c r="AJ334" s="160"/>
    </row>
    <row r="335" spans="1:36" s="32" customFormat="1" ht="15.9" customHeight="1" x14ac:dyDescent="0.3">
      <c r="A335" s="159" t="e">
        <f ca="1">[1]!wwsHide()</f>
        <v>#NAME?</v>
      </c>
      <c r="B335" s="178" t="s">
        <v>6</v>
      </c>
      <c r="C335" s="172">
        <v>8606</v>
      </c>
      <c r="D335" s="173">
        <v>8521</v>
      </c>
      <c r="E335" s="172">
        <v>8521</v>
      </c>
      <c r="F335" s="172">
        <v>8354</v>
      </c>
      <c r="G335" s="173">
        <v>8271.5</v>
      </c>
      <c r="H335" s="172">
        <v>8271.5</v>
      </c>
      <c r="I335" s="172">
        <v>8109.5</v>
      </c>
      <c r="J335" s="173">
        <v>7950.5</v>
      </c>
      <c r="K335" s="172">
        <v>7950.5</v>
      </c>
      <c r="L335" s="172">
        <v>7794.5</v>
      </c>
      <c r="M335" s="174">
        <v>7640</v>
      </c>
      <c r="N335" s="175">
        <v>7564.5</v>
      </c>
      <c r="O335" s="174">
        <v>7564.5</v>
      </c>
      <c r="P335" s="175">
        <v>7345.5</v>
      </c>
      <c r="Q335" s="174">
        <v>7345.5</v>
      </c>
      <c r="R335" s="174">
        <v>7273</v>
      </c>
      <c r="S335" s="174">
        <v>7130.5</v>
      </c>
      <c r="T335" s="174">
        <v>6923</v>
      </c>
      <c r="U335" s="175">
        <v>6854.5</v>
      </c>
      <c r="V335" s="174">
        <v>6854.5</v>
      </c>
      <c r="AJ335" s="160"/>
    </row>
    <row r="336" spans="1:36" s="32" customFormat="1" ht="15.9" customHeight="1" x14ac:dyDescent="0.3">
      <c r="A336" s="159" t="e">
        <f ca="1">[1]!wwsHide()</f>
        <v>#NAME?</v>
      </c>
      <c r="B336" s="178" t="s">
        <v>8</v>
      </c>
      <c r="C336" s="172">
        <v>8812.5</v>
      </c>
      <c r="D336" s="173">
        <v>8725</v>
      </c>
      <c r="E336" s="172">
        <v>8725</v>
      </c>
      <c r="F336" s="172">
        <v>8554</v>
      </c>
      <c r="G336" s="173">
        <v>8469.5</v>
      </c>
      <c r="H336" s="172">
        <v>8469.5</v>
      </c>
      <c r="I336" s="172">
        <v>8303.5</v>
      </c>
      <c r="J336" s="173">
        <v>8140.5</v>
      </c>
      <c r="K336" s="172">
        <v>8140.5</v>
      </c>
      <c r="L336" s="172">
        <v>7981</v>
      </c>
      <c r="M336" s="174">
        <v>7822.5</v>
      </c>
      <c r="N336" s="175">
        <v>7745</v>
      </c>
      <c r="O336" s="174">
        <v>7745</v>
      </c>
      <c r="P336" s="175">
        <v>7558</v>
      </c>
      <c r="Q336" s="174">
        <v>7558</v>
      </c>
      <c r="R336" s="174">
        <v>7483</v>
      </c>
      <c r="S336" s="174">
        <v>7336.5</v>
      </c>
      <c r="T336" s="174">
        <v>7123</v>
      </c>
      <c r="U336" s="175">
        <v>7052.5</v>
      </c>
      <c r="V336" s="174">
        <v>7052.5</v>
      </c>
      <c r="AJ336" s="160"/>
    </row>
    <row r="337" spans="1:36" s="32" customFormat="1" ht="15.9" customHeight="1" x14ac:dyDescent="0.3">
      <c r="A337" s="159" t="e">
        <f ca="1">[1]!wwsHide()</f>
        <v>#NAME?</v>
      </c>
      <c r="B337" s="178" t="s">
        <v>10</v>
      </c>
      <c r="C337" s="172">
        <v>8661</v>
      </c>
      <c r="D337" s="173">
        <v>8575</v>
      </c>
      <c r="E337" s="172">
        <v>8575</v>
      </c>
      <c r="F337" s="172">
        <v>8407</v>
      </c>
      <c r="G337" s="173">
        <v>8324</v>
      </c>
      <c r="H337" s="172">
        <v>8324</v>
      </c>
      <c r="I337" s="172">
        <v>8241.5</v>
      </c>
      <c r="J337" s="173">
        <v>8080</v>
      </c>
      <c r="K337" s="172">
        <v>8080</v>
      </c>
      <c r="L337" s="172">
        <v>7921.5</v>
      </c>
      <c r="M337" s="174">
        <v>7766</v>
      </c>
      <c r="N337" s="175">
        <v>7689</v>
      </c>
      <c r="O337" s="174">
        <v>7689</v>
      </c>
      <c r="P337" s="175">
        <v>7538</v>
      </c>
      <c r="Q337" s="174">
        <v>7538</v>
      </c>
      <c r="R337" s="174">
        <v>7463.5</v>
      </c>
      <c r="S337" s="174">
        <v>7317</v>
      </c>
      <c r="T337" s="174">
        <v>7104</v>
      </c>
      <c r="U337" s="175">
        <v>7033.5</v>
      </c>
      <c r="V337" s="174">
        <v>7033.5</v>
      </c>
      <c r="AJ337" s="160"/>
    </row>
    <row r="338" spans="1:36" s="32" customFormat="1" ht="15.9" customHeight="1" x14ac:dyDescent="0.3">
      <c r="A338" s="159" t="e">
        <f ca="1">[1]!wwsHide()</f>
        <v>#NAME?</v>
      </c>
      <c r="B338" s="179" t="s">
        <v>12</v>
      </c>
      <c r="C338" s="171">
        <v>8661</v>
      </c>
      <c r="D338" s="171">
        <v>8575</v>
      </c>
      <c r="E338" s="171">
        <v>8575</v>
      </c>
      <c r="F338" s="171">
        <v>8407</v>
      </c>
      <c r="G338" s="171">
        <v>8324</v>
      </c>
      <c r="H338" s="171">
        <v>8324</v>
      </c>
      <c r="I338" s="171">
        <v>8241.5</v>
      </c>
      <c r="J338" s="171">
        <v>8080</v>
      </c>
      <c r="K338" s="171">
        <v>8080</v>
      </c>
      <c r="L338" s="171">
        <v>7921.5</v>
      </c>
      <c r="M338" s="170">
        <v>7766</v>
      </c>
      <c r="N338" s="170">
        <v>7689</v>
      </c>
      <c r="O338" s="170">
        <v>7689</v>
      </c>
      <c r="P338" s="170">
        <v>7538</v>
      </c>
      <c r="Q338" s="170">
        <v>7538</v>
      </c>
      <c r="R338" s="170">
        <v>7463.5</v>
      </c>
      <c r="S338" s="170">
        <v>7317</v>
      </c>
      <c r="T338" s="170">
        <v>7104</v>
      </c>
      <c r="U338" s="170">
        <v>7033.5</v>
      </c>
      <c r="V338" s="170">
        <v>7033.5</v>
      </c>
      <c r="AJ338" s="160"/>
    </row>
    <row r="339" spans="1:36" s="32" customFormat="1" ht="15.9" customHeight="1" x14ac:dyDescent="0.3">
      <c r="A339" s="159" t="e">
        <f ca="1">[1]!wwsHide()</f>
        <v>#NAME?</v>
      </c>
      <c r="B339" s="179" t="s">
        <v>14</v>
      </c>
      <c r="C339" s="171">
        <v>8661</v>
      </c>
      <c r="D339" s="171">
        <v>8575</v>
      </c>
      <c r="E339" s="171">
        <v>8575</v>
      </c>
      <c r="F339" s="171">
        <v>8407</v>
      </c>
      <c r="G339" s="171">
        <v>8324</v>
      </c>
      <c r="H339" s="171">
        <v>8324</v>
      </c>
      <c r="I339" s="171">
        <v>8241.5</v>
      </c>
      <c r="J339" s="171">
        <v>8080</v>
      </c>
      <c r="K339" s="171">
        <v>8080</v>
      </c>
      <c r="L339" s="171">
        <v>7921.5</v>
      </c>
      <c r="M339" s="170">
        <v>7766</v>
      </c>
      <c r="N339" s="170">
        <v>7689</v>
      </c>
      <c r="O339" s="170">
        <v>7689</v>
      </c>
      <c r="P339" s="170">
        <v>7538</v>
      </c>
      <c r="Q339" s="170">
        <v>7538</v>
      </c>
      <c r="R339" s="170">
        <v>7463.5</v>
      </c>
      <c r="S339" s="170">
        <v>7317</v>
      </c>
      <c r="T339" s="170">
        <v>7104</v>
      </c>
      <c r="U339" s="170">
        <v>7033.5</v>
      </c>
      <c r="V339" s="170">
        <v>7033.5</v>
      </c>
      <c r="AJ339" s="160"/>
    </row>
    <row r="340" spans="1:36" s="32" customFormat="1" ht="15.9" customHeight="1" x14ac:dyDescent="0.3">
      <c r="A340" s="159" t="e">
        <f ca="1">[1]!wwsHide()</f>
        <v>#NAME?</v>
      </c>
      <c r="B340" s="178" t="s">
        <v>16</v>
      </c>
      <c r="C340" s="172">
        <v>9184.5</v>
      </c>
      <c r="D340" s="173">
        <v>9093.5</v>
      </c>
      <c r="E340" s="172">
        <v>9093.5</v>
      </c>
      <c r="F340" s="172">
        <v>8915</v>
      </c>
      <c r="G340" s="173">
        <v>8826.5</v>
      </c>
      <c r="H340" s="172">
        <v>8826.5</v>
      </c>
      <c r="I340" s="172">
        <v>8653.5</v>
      </c>
      <c r="J340" s="173">
        <v>8484</v>
      </c>
      <c r="K340" s="172">
        <v>8484</v>
      </c>
      <c r="L340" s="172">
        <v>8317.5</v>
      </c>
      <c r="M340" s="174">
        <v>8153</v>
      </c>
      <c r="N340" s="175">
        <v>8072.5</v>
      </c>
      <c r="O340" s="174">
        <v>8072.5</v>
      </c>
      <c r="P340" s="175">
        <v>7839</v>
      </c>
      <c r="Q340" s="174">
        <v>7839</v>
      </c>
      <c r="R340" s="174">
        <v>7761.5</v>
      </c>
      <c r="S340" s="174">
        <v>7609.5</v>
      </c>
      <c r="T340" s="174">
        <v>7388</v>
      </c>
      <c r="U340" s="175">
        <v>7315</v>
      </c>
      <c r="V340" s="174">
        <v>7315</v>
      </c>
      <c r="AJ340" s="160"/>
    </row>
    <row r="341" spans="1:36" s="32" customFormat="1" ht="15.9" customHeight="1" x14ac:dyDescent="0.3">
      <c r="A341" s="159" t="e">
        <f ca="1">[1]!wwsHide()</f>
        <v>#NAME?</v>
      </c>
      <c r="B341" s="179" t="s">
        <v>172</v>
      </c>
      <c r="C341" s="171">
        <v>9184.5</v>
      </c>
      <c r="D341" s="171">
        <v>9093.5</v>
      </c>
      <c r="E341" s="171">
        <v>9093.5</v>
      </c>
      <c r="F341" s="171">
        <v>8915</v>
      </c>
      <c r="G341" s="171">
        <v>8826.5</v>
      </c>
      <c r="H341" s="171">
        <v>8826.5</v>
      </c>
      <c r="I341" s="171">
        <v>8653.5</v>
      </c>
      <c r="J341" s="171">
        <v>8484</v>
      </c>
      <c r="K341" s="171">
        <v>8484</v>
      </c>
      <c r="L341" s="171">
        <v>8317.5</v>
      </c>
      <c r="M341" s="170">
        <v>8153</v>
      </c>
      <c r="N341" s="170">
        <v>8072.5</v>
      </c>
      <c r="O341" s="170">
        <v>8072.5</v>
      </c>
      <c r="P341" s="170">
        <v>7839</v>
      </c>
      <c r="Q341" s="170">
        <v>7839</v>
      </c>
      <c r="R341" s="170">
        <v>7761.5</v>
      </c>
      <c r="S341" s="170">
        <v>7609.5</v>
      </c>
      <c r="T341" s="170">
        <v>7388</v>
      </c>
      <c r="U341" s="170">
        <v>7315</v>
      </c>
      <c r="V341" s="170">
        <v>7315</v>
      </c>
      <c r="AJ341" s="160"/>
    </row>
    <row r="342" spans="1:36" s="32" customFormat="1" ht="15.9" customHeight="1" x14ac:dyDescent="0.3">
      <c r="A342" s="159" t="e">
        <f ca="1">[1]!wwsHide()</f>
        <v>#NAME?</v>
      </c>
      <c r="B342" s="178" t="s">
        <v>18</v>
      </c>
      <c r="C342" s="172">
        <v>9404.5</v>
      </c>
      <c r="D342" s="173">
        <v>9311.5</v>
      </c>
      <c r="E342" s="172">
        <v>9311.5</v>
      </c>
      <c r="F342" s="172">
        <v>9129</v>
      </c>
      <c r="G342" s="173">
        <v>9038.5</v>
      </c>
      <c r="H342" s="172">
        <v>9038.5</v>
      </c>
      <c r="I342" s="172">
        <v>8861.5</v>
      </c>
      <c r="J342" s="173">
        <v>8687.5</v>
      </c>
      <c r="K342" s="172">
        <v>8687.5</v>
      </c>
      <c r="L342" s="172">
        <v>8517</v>
      </c>
      <c r="M342" s="174">
        <v>8348.5</v>
      </c>
      <c r="N342" s="175">
        <v>8266</v>
      </c>
      <c r="O342" s="174">
        <v>8266</v>
      </c>
      <c r="P342" s="175">
        <v>8066</v>
      </c>
      <c r="Q342" s="174">
        <v>8066</v>
      </c>
      <c r="R342" s="174">
        <v>7986</v>
      </c>
      <c r="S342" s="174">
        <v>7829.5</v>
      </c>
      <c r="T342" s="174">
        <v>7601.5</v>
      </c>
      <c r="U342" s="175">
        <v>7526</v>
      </c>
      <c r="V342" s="174">
        <v>7526</v>
      </c>
      <c r="AJ342" s="160"/>
    </row>
    <row r="343" spans="1:36" s="32" customFormat="1" ht="15.9" customHeight="1" x14ac:dyDescent="0.3">
      <c r="A343" s="159" t="e">
        <f ca="1">[1]!wwsHide()</f>
        <v>#NAME?</v>
      </c>
      <c r="B343" s="179" t="s">
        <v>20</v>
      </c>
      <c r="C343" s="171">
        <v>9404.5</v>
      </c>
      <c r="D343" s="171">
        <v>9311.5</v>
      </c>
      <c r="E343" s="171">
        <v>9311.5</v>
      </c>
      <c r="F343" s="171">
        <v>9129</v>
      </c>
      <c r="G343" s="171">
        <v>9038.5</v>
      </c>
      <c r="H343" s="171">
        <v>9038.5</v>
      </c>
      <c r="I343" s="171">
        <v>8861.5</v>
      </c>
      <c r="J343" s="171">
        <v>8687.5</v>
      </c>
      <c r="K343" s="171">
        <v>8687.5</v>
      </c>
      <c r="L343" s="171">
        <v>8517</v>
      </c>
      <c r="M343" s="170">
        <v>8348.5</v>
      </c>
      <c r="N343" s="170">
        <v>8266</v>
      </c>
      <c r="O343" s="170">
        <v>8266</v>
      </c>
      <c r="P343" s="170">
        <v>8066</v>
      </c>
      <c r="Q343" s="170">
        <v>8066</v>
      </c>
      <c r="R343" s="170">
        <v>7986</v>
      </c>
      <c r="S343" s="170">
        <v>7829.5</v>
      </c>
      <c r="T343" s="170">
        <v>7601.5</v>
      </c>
      <c r="U343" s="170">
        <v>7526</v>
      </c>
      <c r="V343" s="170">
        <v>7526</v>
      </c>
      <c r="AJ343" s="160"/>
    </row>
    <row r="344" spans="1:36" s="32" customFormat="1" ht="15.9" customHeight="1" x14ac:dyDescent="0.3">
      <c r="A344" s="159" t="e">
        <f ca="1">[1]!wwsHide()</f>
        <v>#NAME?</v>
      </c>
      <c r="B344" s="178" t="s">
        <v>22</v>
      </c>
      <c r="C344" s="172">
        <v>9570.5</v>
      </c>
      <c r="D344" s="173">
        <v>9475.5</v>
      </c>
      <c r="E344" s="172">
        <v>9475.5</v>
      </c>
      <c r="F344" s="172">
        <v>9289.5</v>
      </c>
      <c r="G344" s="173">
        <v>9197.5</v>
      </c>
      <c r="H344" s="172">
        <v>9197.5</v>
      </c>
      <c r="I344" s="172">
        <v>9106.5</v>
      </c>
      <c r="J344" s="173">
        <v>8928</v>
      </c>
      <c r="K344" s="172">
        <v>8928</v>
      </c>
      <c r="L344" s="172">
        <v>8753</v>
      </c>
      <c r="M344" s="174">
        <v>8581.5</v>
      </c>
      <c r="N344" s="175">
        <v>8496.5</v>
      </c>
      <c r="O344" s="174">
        <v>8496.5</v>
      </c>
      <c r="P344" s="175">
        <v>8330</v>
      </c>
      <c r="Q344" s="174">
        <v>8330</v>
      </c>
      <c r="R344" s="174">
        <v>8247.5</v>
      </c>
      <c r="S344" s="174">
        <v>8086</v>
      </c>
      <c r="T344" s="174">
        <v>7850.5</v>
      </c>
      <c r="U344" s="175">
        <v>7773</v>
      </c>
      <c r="V344" s="174">
        <v>7773</v>
      </c>
      <c r="AJ344" s="160"/>
    </row>
    <row r="345" spans="1:36" s="32" customFormat="1" ht="15.9" customHeight="1" x14ac:dyDescent="0.3">
      <c r="A345" s="159" t="e">
        <f ca="1">[1]!wwsHide()</f>
        <v>#NAME?</v>
      </c>
      <c r="B345" s="178" t="s">
        <v>24</v>
      </c>
      <c r="C345" s="172">
        <v>10151.5</v>
      </c>
      <c r="D345" s="173">
        <v>10051</v>
      </c>
      <c r="E345" s="172">
        <v>10051</v>
      </c>
      <c r="F345" s="172">
        <v>9854</v>
      </c>
      <c r="G345" s="173">
        <v>9756.5</v>
      </c>
      <c r="H345" s="172">
        <v>9756.5</v>
      </c>
      <c r="I345" s="172">
        <v>9565</v>
      </c>
      <c r="J345" s="173">
        <v>9377.5</v>
      </c>
      <c r="K345" s="172">
        <v>9377.5</v>
      </c>
      <c r="L345" s="172">
        <v>9193.5</v>
      </c>
      <c r="M345" s="174">
        <v>9011</v>
      </c>
      <c r="N345" s="175">
        <v>8922</v>
      </c>
      <c r="O345" s="174">
        <v>8922</v>
      </c>
      <c r="P345" s="175">
        <v>8664</v>
      </c>
      <c r="Q345" s="174">
        <v>8664</v>
      </c>
      <c r="R345" s="174">
        <v>8578</v>
      </c>
      <c r="S345" s="174">
        <v>8410</v>
      </c>
      <c r="T345" s="174">
        <v>8165</v>
      </c>
      <c r="U345" s="175">
        <v>8084</v>
      </c>
      <c r="V345" s="174">
        <v>8084</v>
      </c>
      <c r="AJ345" s="160"/>
    </row>
    <row r="346" spans="1:36" s="32" customFormat="1" ht="15.9" customHeight="1" x14ac:dyDescent="0.3">
      <c r="A346" s="159" t="e">
        <f ca="1">[1]!wwsHide()</f>
        <v>#NAME?</v>
      </c>
      <c r="B346" s="178" t="s">
        <v>26</v>
      </c>
      <c r="C346" s="172">
        <v>10394</v>
      </c>
      <c r="D346" s="173">
        <v>10291</v>
      </c>
      <c r="E346" s="172">
        <v>10291</v>
      </c>
      <c r="F346" s="172">
        <v>10089</v>
      </c>
      <c r="G346" s="173">
        <v>9989</v>
      </c>
      <c r="H346" s="172">
        <v>9989</v>
      </c>
      <c r="I346" s="172">
        <v>9793</v>
      </c>
      <c r="J346" s="173">
        <v>9601</v>
      </c>
      <c r="K346" s="172">
        <v>9601</v>
      </c>
      <c r="L346" s="172">
        <v>9412.5</v>
      </c>
      <c r="M346" s="174">
        <v>9226</v>
      </c>
      <c r="N346" s="175">
        <v>9134.5</v>
      </c>
      <c r="O346" s="174">
        <v>9134.5</v>
      </c>
      <c r="P346" s="175">
        <v>8913.5</v>
      </c>
      <c r="Q346" s="174">
        <v>8913.5</v>
      </c>
      <c r="R346" s="174">
        <v>8825</v>
      </c>
      <c r="S346" s="174">
        <v>8652</v>
      </c>
      <c r="T346" s="174">
        <v>8400</v>
      </c>
      <c r="U346" s="175">
        <v>8317</v>
      </c>
      <c r="V346" s="174">
        <v>8317</v>
      </c>
      <c r="AJ346" s="160"/>
    </row>
    <row r="347" spans="1:36" s="32" customFormat="1" ht="15.9" customHeight="1" x14ac:dyDescent="0.3">
      <c r="A347" s="159" t="e">
        <f ca="1">[1]!wwsHide()</f>
        <v>#NAME?</v>
      </c>
      <c r="B347" s="178" t="s">
        <v>28</v>
      </c>
      <c r="C347" s="172">
        <v>10747.5</v>
      </c>
      <c r="D347" s="173">
        <v>10641</v>
      </c>
      <c r="E347" s="172">
        <v>10641</v>
      </c>
      <c r="F347" s="172">
        <v>10432.5</v>
      </c>
      <c r="G347" s="173">
        <v>10329</v>
      </c>
      <c r="H347" s="172">
        <v>10329</v>
      </c>
      <c r="I347" s="172">
        <v>10226.5</v>
      </c>
      <c r="J347" s="173">
        <v>10026</v>
      </c>
      <c r="K347" s="172">
        <v>10026</v>
      </c>
      <c r="L347" s="172">
        <v>9829.5</v>
      </c>
      <c r="M347" s="174">
        <v>9637</v>
      </c>
      <c r="N347" s="175">
        <v>9541.5</v>
      </c>
      <c r="O347" s="174">
        <v>9541.5</v>
      </c>
      <c r="P347" s="175">
        <v>9354.5</v>
      </c>
      <c r="Q347" s="174">
        <v>9354.5</v>
      </c>
      <c r="R347" s="174">
        <v>9262</v>
      </c>
      <c r="S347" s="174">
        <v>9080.5</v>
      </c>
      <c r="T347" s="174">
        <v>8816</v>
      </c>
      <c r="U347" s="175">
        <v>8728.5</v>
      </c>
      <c r="V347" s="174">
        <v>8728.5</v>
      </c>
      <c r="AJ347" s="160"/>
    </row>
    <row r="348" spans="1:36" s="32" customFormat="1" ht="15.9" customHeight="1" x14ac:dyDescent="0.3">
      <c r="A348" s="159" t="e">
        <f ca="1">[1]!wwsHide()</f>
        <v>#NAME?</v>
      </c>
      <c r="B348" s="179" t="s">
        <v>30</v>
      </c>
      <c r="C348" s="171">
        <v>10747.5</v>
      </c>
      <c r="D348" s="171">
        <v>10641</v>
      </c>
      <c r="E348" s="171">
        <v>10641</v>
      </c>
      <c r="F348" s="171">
        <v>10432.5</v>
      </c>
      <c r="G348" s="171">
        <v>10329</v>
      </c>
      <c r="H348" s="171">
        <v>10329</v>
      </c>
      <c r="I348" s="171">
        <v>10226.5</v>
      </c>
      <c r="J348" s="171">
        <v>10026</v>
      </c>
      <c r="K348" s="171">
        <v>10026</v>
      </c>
      <c r="L348" s="171">
        <v>9829.5</v>
      </c>
      <c r="M348" s="170">
        <v>9637</v>
      </c>
      <c r="N348" s="170">
        <v>9541.5</v>
      </c>
      <c r="O348" s="170">
        <v>9541.5</v>
      </c>
      <c r="P348" s="170">
        <v>9354.5</v>
      </c>
      <c r="Q348" s="170">
        <v>9354.5</v>
      </c>
      <c r="R348" s="170">
        <v>9262</v>
      </c>
      <c r="S348" s="170">
        <v>9080.5</v>
      </c>
      <c r="T348" s="170">
        <v>8816</v>
      </c>
      <c r="U348" s="170">
        <v>8728.5</v>
      </c>
      <c r="V348" s="170">
        <v>8728.5</v>
      </c>
      <c r="AJ348" s="160"/>
    </row>
    <row r="349" spans="1:36" s="32" customFormat="1" ht="15.9" customHeight="1" x14ac:dyDescent="0.3">
      <c r="A349" s="159" t="e">
        <f ca="1">[1]!wwsHide()</f>
        <v>#NAME?</v>
      </c>
      <c r="B349" s="178" t="s">
        <v>32</v>
      </c>
      <c r="C349" s="172">
        <v>11399.5</v>
      </c>
      <c r="D349" s="173">
        <v>11286.5</v>
      </c>
      <c r="E349" s="172">
        <v>11286.5</v>
      </c>
      <c r="F349" s="172">
        <v>11065</v>
      </c>
      <c r="G349" s="173">
        <v>10955.5</v>
      </c>
      <c r="H349" s="172">
        <v>10955.5</v>
      </c>
      <c r="I349" s="172">
        <v>10740.5</v>
      </c>
      <c r="J349" s="173">
        <v>10530</v>
      </c>
      <c r="K349" s="172">
        <v>10530</v>
      </c>
      <c r="L349" s="172">
        <v>10323.5</v>
      </c>
      <c r="M349" s="174">
        <v>10119</v>
      </c>
      <c r="N349" s="175">
        <v>10019</v>
      </c>
      <c r="O349" s="174">
        <v>10019</v>
      </c>
      <c r="P349" s="175">
        <v>9729</v>
      </c>
      <c r="Q349" s="174">
        <v>9729</v>
      </c>
      <c r="R349" s="174">
        <v>9632.5</v>
      </c>
      <c r="S349" s="174">
        <v>9443.5</v>
      </c>
      <c r="T349" s="174">
        <v>9168.5</v>
      </c>
      <c r="U349" s="175">
        <v>9077.5</v>
      </c>
      <c r="V349" s="174">
        <v>9077.5</v>
      </c>
      <c r="AJ349" s="160"/>
    </row>
    <row r="350" spans="1:36" s="32" customFormat="1" ht="15.9" customHeight="1" x14ac:dyDescent="0.3">
      <c r="A350" s="159" t="e">
        <f ca="1">[1]!wwsHide()</f>
        <v>#NAME?</v>
      </c>
      <c r="B350" s="178" t="s">
        <v>34</v>
      </c>
      <c r="C350" s="172">
        <v>11670</v>
      </c>
      <c r="D350" s="173">
        <v>11554.5</v>
      </c>
      <c r="E350" s="172">
        <v>11554.5</v>
      </c>
      <c r="F350" s="172">
        <v>11328</v>
      </c>
      <c r="G350" s="173">
        <v>11216</v>
      </c>
      <c r="H350" s="172">
        <v>11216</v>
      </c>
      <c r="I350" s="172">
        <v>10996</v>
      </c>
      <c r="J350" s="173">
        <v>10780.5</v>
      </c>
      <c r="K350" s="172">
        <v>10780.5</v>
      </c>
      <c r="L350" s="172">
        <v>10569</v>
      </c>
      <c r="M350" s="174">
        <v>10360</v>
      </c>
      <c r="N350" s="175">
        <v>10257.5</v>
      </c>
      <c r="O350" s="174">
        <v>10257.5</v>
      </c>
      <c r="P350" s="175">
        <v>10009.5</v>
      </c>
      <c r="Q350" s="174">
        <v>10009.5</v>
      </c>
      <c r="R350" s="174">
        <v>9910.5</v>
      </c>
      <c r="S350" s="174">
        <v>9716</v>
      </c>
      <c r="T350" s="174">
        <v>9433</v>
      </c>
      <c r="U350" s="175">
        <v>9339.5</v>
      </c>
      <c r="V350" s="174">
        <v>9339.5</v>
      </c>
      <c r="AJ350" s="160"/>
    </row>
    <row r="351" spans="1:36" s="32" customFormat="1" ht="15.9" customHeight="1" x14ac:dyDescent="0.3">
      <c r="A351" s="159" t="e">
        <f ca="1">[1]!wwsHide()</f>
        <v>#NAME?</v>
      </c>
      <c r="B351" s="178" t="s">
        <v>36</v>
      </c>
      <c r="C351" s="172">
        <v>11747.5</v>
      </c>
      <c r="D351" s="173">
        <v>11631</v>
      </c>
      <c r="E351" s="172">
        <v>11631</v>
      </c>
      <c r="F351" s="172">
        <v>11403</v>
      </c>
      <c r="G351" s="173">
        <v>11290</v>
      </c>
      <c r="H351" s="172">
        <v>11290</v>
      </c>
      <c r="I351" s="172">
        <v>11178</v>
      </c>
      <c r="J351" s="173">
        <v>10959</v>
      </c>
      <c r="K351" s="172">
        <v>10959</v>
      </c>
      <c r="L351" s="172">
        <v>10744</v>
      </c>
      <c r="M351" s="174">
        <v>10533.5</v>
      </c>
      <c r="N351" s="175">
        <v>10429</v>
      </c>
      <c r="O351" s="174">
        <v>10429</v>
      </c>
      <c r="P351" s="175">
        <v>10224.5</v>
      </c>
      <c r="Q351" s="174">
        <v>10224.5</v>
      </c>
      <c r="R351" s="174">
        <v>10123.5</v>
      </c>
      <c r="S351" s="174">
        <v>9925</v>
      </c>
      <c r="T351" s="174">
        <v>9636</v>
      </c>
      <c r="U351" s="175">
        <v>9540.5</v>
      </c>
      <c r="V351" s="174">
        <v>9540.5</v>
      </c>
      <c r="AJ351" s="160"/>
    </row>
    <row r="352" spans="1:36" s="32" customFormat="1" ht="15.9" customHeight="1" x14ac:dyDescent="0.3">
      <c r="A352" s="159" t="e">
        <f ca="1">[1]!wwsHide()</f>
        <v>#NAME?</v>
      </c>
      <c r="B352" s="179" t="s">
        <v>38</v>
      </c>
      <c r="C352" s="171">
        <v>11747.5</v>
      </c>
      <c r="D352" s="171">
        <v>11631</v>
      </c>
      <c r="E352" s="171">
        <v>11631</v>
      </c>
      <c r="F352" s="171">
        <v>11403</v>
      </c>
      <c r="G352" s="171">
        <v>11290</v>
      </c>
      <c r="H352" s="171">
        <v>11290</v>
      </c>
      <c r="I352" s="171">
        <v>11178</v>
      </c>
      <c r="J352" s="171">
        <v>10959</v>
      </c>
      <c r="K352" s="171">
        <v>10959</v>
      </c>
      <c r="L352" s="171">
        <v>10744</v>
      </c>
      <c r="M352" s="170">
        <v>10533.5</v>
      </c>
      <c r="N352" s="170">
        <v>10429</v>
      </c>
      <c r="O352" s="170">
        <v>10429</v>
      </c>
      <c r="P352" s="170">
        <v>10224.5</v>
      </c>
      <c r="Q352" s="170">
        <v>10224.5</v>
      </c>
      <c r="R352" s="170">
        <v>10123.5</v>
      </c>
      <c r="S352" s="170">
        <v>9925</v>
      </c>
      <c r="T352" s="170">
        <v>9636</v>
      </c>
      <c r="U352" s="170">
        <v>9540.5</v>
      </c>
      <c r="V352" s="170">
        <v>9540.5</v>
      </c>
      <c r="AJ352" s="160"/>
    </row>
    <row r="353" spans="1:36" s="32" customFormat="1" ht="15.9" customHeight="1" x14ac:dyDescent="0.3">
      <c r="A353" s="159" t="e">
        <f ca="1">[1]!wwsHide()</f>
        <v>#NAME?</v>
      </c>
      <c r="B353" s="178" t="s">
        <v>40</v>
      </c>
      <c r="C353" s="172">
        <v>12458.5</v>
      </c>
      <c r="D353" s="173">
        <v>12335</v>
      </c>
      <c r="E353" s="172">
        <v>12335</v>
      </c>
      <c r="F353" s="172">
        <v>12093</v>
      </c>
      <c r="G353" s="173">
        <v>11973.5</v>
      </c>
      <c r="H353" s="172">
        <v>11973.5</v>
      </c>
      <c r="I353" s="172">
        <v>11738.5</v>
      </c>
      <c r="J353" s="173">
        <v>11508.5</v>
      </c>
      <c r="K353" s="172">
        <v>11508.5</v>
      </c>
      <c r="L353" s="172">
        <v>11283</v>
      </c>
      <c r="M353" s="174">
        <v>11060</v>
      </c>
      <c r="N353" s="175">
        <v>10950.5</v>
      </c>
      <c r="O353" s="174">
        <v>10950.5</v>
      </c>
      <c r="P353" s="175">
        <v>10633.5</v>
      </c>
      <c r="Q353" s="174">
        <v>10633.5</v>
      </c>
      <c r="R353" s="174">
        <v>10528</v>
      </c>
      <c r="S353" s="174">
        <v>10321.5</v>
      </c>
      <c r="T353" s="174">
        <v>10021</v>
      </c>
      <c r="U353" s="175">
        <v>9922</v>
      </c>
      <c r="V353" s="174">
        <v>9922</v>
      </c>
      <c r="AJ353" s="160"/>
    </row>
    <row r="354" spans="1:36" s="32" customFormat="1" ht="15.9" customHeight="1" x14ac:dyDescent="0.3">
      <c r="A354" s="159" t="e">
        <f ca="1">[1]!wwsHide()</f>
        <v>#NAME?</v>
      </c>
      <c r="B354" s="178" t="s">
        <v>42</v>
      </c>
      <c r="C354" s="172">
        <v>12756.5</v>
      </c>
      <c r="D354" s="173">
        <v>12630</v>
      </c>
      <c r="E354" s="172">
        <v>12630</v>
      </c>
      <c r="F354" s="172">
        <v>12382.5</v>
      </c>
      <c r="G354" s="173">
        <v>12260</v>
      </c>
      <c r="H354" s="172">
        <v>12260</v>
      </c>
      <c r="I354" s="172">
        <v>12019.5</v>
      </c>
      <c r="J354" s="173">
        <v>11784</v>
      </c>
      <c r="K354" s="172">
        <v>11784</v>
      </c>
      <c r="L354" s="172">
        <v>11553</v>
      </c>
      <c r="M354" s="174">
        <v>11324</v>
      </c>
      <c r="N354" s="175">
        <v>11212</v>
      </c>
      <c r="O354" s="174">
        <v>11212</v>
      </c>
      <c r="P354" s="175">
        <v>10941</v>
      </c>
      <c r="Q354" s="174">
        <v>10941</v>
      </c>
      <c r="R354" s="174">
        <v>10832.5</v>
      </c>
      <c r="S354" s="174">
        <v>10620</v>
      </c>
      <c r="T354" s="174">
        <v>10310.5</v>
      </c>
      <c r="U354" s="175">
        <v>10208.5</v>
      </c>
      <c r="V354" s="174">
        <v>10208.5</v>
      </c>
      <c r="AJ354" s="160"/>
    </row>
    <row r="355" spans="1:36" s="32" customFormat="1" ht="15.9" customHeight="1" x14ac:dyDescent="0.3">
      <c r="A355" s="159" t="e">
        <f ca="1">[1]!wwsHide()</f>
        <v>#NAME?</v>
      </c>
      <c r="B355" s="165"/>
      <c r="C355" s="63"/>
      <c r="D355" s="63"/>
      <c r="E355" s="63"/>
      <c r="F355" s="63"/>
      <c r="G355" s="63"/>
      <c r="H355" s="63"/>
      <c r="I355" s="63"/>
      <c r="J355" s="63"/>
      <c r="K355" s="63"/>
      <c r="L355" s="63"/>
      <c r="AJ355" s="160"/>
    </row>
    <row r="356" spans="1:36" s="32" customFormat="1" ht="15.9" customHeight="1" x14ac:dyDescent="0.3">
      <c r="A356" s="159" t="e">
        <f ca="1">[1]!wwsHide()</f>
        <v>#NAME?</v>
      </c>
      <c r="B356" s="165" t="s">
        <v>48</v>
      </c>
      <c r="C356" s="171"/>
      <c r="D356" s="171"/>
      <c r="E356" s="171"/>
      <c r="F356" s="171"/>
      <c r="G356" s="171"/>
      <c r="H356" s="171"/>
      <c r="I356" s="171"/>
      <c r="J356" s="171"/>
      <c r="K356" s="171"/>
      <c r="L356" s="171"/>
      <c r="M356" s="170"/>
      <c r="N356" s="170"/>
      <c r="O356" s="170"/>
      <c r="P356" s="170"/>
      <c r="Q356" s="170"/>
      <c r="R356" s="170"/>
      <c r="S356" s="170"/>
      <c r="AJ356" s="160"/>
    </row>
    <row r="357" spans="1:36" s="32" customFormat="1" ht="15.9" customHeight="1" x14ac:dyDescent="0.3">
      <c r="A357" s="159" t="e">
        <f ca="1">[1]!wwsHide()</f>
        <v>#NAME?</v>
      </c>
      <c r="B357" s="178" t="s">
        <v>2</v>
      </c>
      <c r="C357" s="173">
        <v>300</v>
      </c>
      <c r="D357" s="172">
        <v>300</v>
      </c>
      <c r="E357" s="173">
        <v>290</v>
      </c>
      <c r="F357" s="173">
        <v>290</v>
      </c>
      <c r="G357" s="172">
        <v>290</v>
      </c>
      <c r="H357" s="173">
        <v>285</v>
      </c>
      <c r="I357" s="173">
        <v>285</v>
      </c>
      <c r="J357" s="172">
        <v>285</v>
      </c>
      <c r="K357" s="173">
        <v>268.33330000000001</v>
      </c>
      <c r="L357" s="173">
        <v>268.33330000000001</v>
      </c>
      <c r="M357" s="175">
        <v>268.33330000000001</v>
      </c>
      <c r="N357" s="174">
        <v>268.33330000000001</v>
      </c>
      <c r="O357" s="175">
        <v>237.66659999999999</v>
      </c>
      <c r="P357" s="174">
        <v>237.66659999999999</v>
      </c>
      <c r="Q357" s="175">
        <v>229.33330000000001</v>
      </c>
      <c r="R357" s="175">
        <v>229.33330000000001</v>
      </c>
      <c r="S357" s="175">
        <v>229.33330000000001</v>
      </c>
      <c r="T357" s="175">
        <v>229.33330000000001</v>
      </c>
      <c r="U357" s="174">
        <v>229.33330000000001</v>
      </c>
      <c r="V357" s="174">
        <v>116.6666</v>
      </c>
      <c r="AJ357" s="160"/>
    </row>
    <row r="358" spans="1:36" s="32" customFormat="1" ht="15.9" customHeight="1" x14ac:dyDescent="0.3">
      <c r="A358" s="159" t="e">
        <f ca="1">[1]!wwsHide()</f>
        <v>#NAME?</v>
      </c>
      <c r="B358" s="178" t="s">
        <v>4</v>
      </c>
      <c r="C358" s="173">
        <v>300</v>
      </c>
      <c r="D358" s="172">
        <v>300</v>
      </c>
      <c r="E358" s="173">
        <v>290</v>
      </c>
      <c r="F358" s="173">
        <v>290</v>
      </c>
      <c r="G358" s="172">
        <v>290</v>
      </c>
      <c r="H358" s="173">
        <v>285</v>
      </c>
      <c r="I358" s="173">
        <v>285</v>
      </c>
      <c r="J358" s="172">
        <v>285</v>
      </c>
      <c r="K358" s="173">
        <v>268.33330000000001</v>
      </c>
      <c r="L358" s="173">
        <v>268.33330000000001</v>
      </c>
      <c r="M358" s="175">
        <v>268.33330000000001</v>
      </c>
      <c r="N358" s="174">
        <v>268.33330000000001</v>
      </c>
      <c r="O358" s="175">
        <v>251.66659999999999</v>
      </c>
      <c r="P358" s="174">
        <v>251.66659999999999</v>
      </c>
      <c r="Q358" s="175">
        <v>243.33330000000001</v>
      </c>
      <c r="R358" s="175">
        <v>243.33330000000001</v>
      </c>
      <c r="S358" s="175">
        <v>243.33330000000001</v>
      </c>
      <c r="T358" s="175">
        <v>243.33330000000001</v>
      </c>
      <c r="U358" s="175">
        <v>243.33330000000001</v>
      </c>
      <c r="V358" s="174">
        <v>243.33330000000001</v>
      </c>
      <c r="AJ358" s="160"/>
    </row>
    <row r="359" spans="1:36" s="32" customFormat="1" ht="15.9" customHeight="1" x14ac:dyDescent="0.3">
      <c r="A359" s="159" t="e">
        <f ca="1">[1]!wwsHide()</f>
        <v>#NAME?</v>
      </c>
      <c r="B359" s="179" t="s">
        <v>6</v>
      </c>
      <c r="C359" s="176">
        <v>300</v>
      </c>
      <c r="D359" s="176">
        <v>300</v>
      </c>
      <c r="E359" s="176">
        <v>290</v>
      </c>
      <c r="F359" s="176">
        <v>290</v>
      </c>
      <c r="G359" s="176">
        <v>290</v>
      </c>
      <c r="H359" s="176">
        <v>285</v>
      </c>
      <c r="I359" s="176">
        <v>285</v>
      </c>
      <c r="J359" s="176">
        <v>285</v>
      </c>
      <c r="K359" s="176">
        <v>268.33330000000001</v>
      </c>
      <c r="L359" s="176">
        <v>268.33330000000001</v>
      </c>
      <c r="M359" s="169">
        <v>268.33330000000001</v>
      </c>
      <c r="N359" s="169">
        <v>268.33330000000001</v>
      </c>
      <c r="O359" s="169">
        <v>251.66659999999999</v>
      </c>
      <c r="P359" s="169">
        <v>251.66659999999999</v>
      </c>
      <c r="Q359" s="169">
        <v>243.33330000000001</v>
      </c>
      <c r="R359" s="169">
        <v>243.33330000000001</v>
      </c>
      <c r="S359" s="169">
        <v>243.33330000000001</v>
      </c>
      <c r="T359" s="169">
        <v>243.33330000000001</v>
      </c>
      <c r="U359" s="169">
        <v>243.33330000000001</v>
      </c>
      <c r="V359" s="169">
        <v>243.33330000000001</v>
      </c>
      <c r="AJ359" s="160"/>
    </row>
    <row r="360" spans="1:36" s="32" customFormat="1" ht="15.9" customHeight="1" x14ac:dyDescent="0.3">
      <c r="A360" s="159" t="e">
        <f ca="1">[1]!wwsHide()</f>
        <v>#NAME?</v>
      </c>
      <c r="B360" s="179" t="s">
        <v>8</v>
      </c>
      <c r="C360" s="169">
        <v>300</v>
      </c>
      <c r="D360" s="169">
        <v>300</v>
      </c>
      <c r="E360" s="169">
        <v>290</v>
      </c>
      <c r="F360" s="169">
        <v>290</v>
      </c>
      <c r="G360" s="169">
        <v>290</v>
      </c>
      <c r="H360" s="169">
        <v>285</v>
      </c>
      <c r="I360" s="169">
        <v>285</v>
      </c>
      <c r="J360" s="169">
        <v>285</v>
      </c>
      <c r="K360" s="169">
        <v>268.33330000000001</v>
      </c>
      <c r="L360" s="169">
        <v>268.33330000000001</v>
      </c>
      <c r="M360" s="169">
        <v>268.33330000000001</v>
      </c>
      <c r="N360" s="169">
        <v>268.33330000000001</v>
      </c>
      <c r="O360" s="169">
        <v>251.66659999999999</v>
      </c>
      <c r="P360" s="169">
        <v>251.66659999999999</v>
      </c>
      <c r="Q360" s="169">
        <v>243.33330000000001</v>
      </c>
      <c r="R360" s="169">
        <v>243.33330000000001</v>
      </c>
      <c r="S360" s="169">
        <v>243.33330000000001</v>
      </c>
      <c r="T360" s="169">
        <v>243.33330000000001</v>
      </c>
      <c r="U360" s="169">
        <v>243.33330000000001</v>
      </c>
      <c r="V360" s="169">
        <v>243.33330000000001</v>
      </c>
      <c r="AJ360" s="160"/>
    </row>
    <row r="361" spans="1:36" s="32" customFormat="1" ht="15.9" customHeight="1" x14ac:dyDescent="0.3">
      <c r="A361" s="159" t="e">
        <f ca="1">[1]!wwsHide()</f>
        <v>#NAME?</v>
      </c>
      <c r="B361" s="179" t="s">
        <v>10</v>
      </c>
      <c r="C361" s="169">
        <v>300</v>
      </c>
      <c r="D361" s="169">
        <v>300</v>
      </c>
      <c r="E361" s="169">
        <v>290</v>
      </c>
      <c r="F361" s="169">
        <v>290</v>
      </c>
      <c r="G361" s="169">
        <v>290</v>
      </c>
      <c r="H361" s="169">
        <v>285</v>
      </c>
      <c r="I361" s="169">
        <v>285</v>
      </c>
      <c r="J361" s="169">
        <v>285</v>
      </c>
      <c r="K361" s="169">
        <v>268.33330000000001</v>
      </c>
      <c r="L361" s="169">
        <v>268.33330000000001</v>
      </c>
      <c r="M361" s="169">
        <v>268.33330000000001</v>
      </c>
      <c r="N361" s="169">
        <v>268.33330000000001</v>
      </c>
      <c r="O361" s="169">
        <v>237.66659999999999</v>
      </c>
      <c r="P361" s="169">
        <v>237.66659999999999</v>
      </c>
      <c r="Q361" s="169">
        <v>229.33330000000001</v>
      </c>
      <c r="R361" s="169">
        <v>229.33330000000001</v>
      </c>
      <c r="S361" s="169">
        <v>229.33330000000001</v>
      </c>
      <c r="T361" s="169">
        <v>229.33330000000001</v>
      </c>
      <c r="U361" s="169">
        <v>229.33330000000001</v>
      </c>
      <c r="V361" s="169">
        <v>116.6666</v>
      </c>
      <c r="AJ361" s="160"/>
    </row>
    <row r="362" spans="1:36" s="32" customFormat="1" ht="15.9" customHeight="1" x14ac:dyDescent="0.3">
      <c r="A362" s="159" t="e">
        <f ca="1">[1]!wwsHide()</f>
        <v>#NAME?</v>
      </c>
      <c r="B362" s="179" t="s">
        <v>12</v>
      </c>
      <c r="C362" s="169">
        <v>300</v>
      </c>
      <c r="D362" s="169">
        <v>300</v>
      </c>
      <c r="E362" s="169">
        <v>290</v>
      </c>
      <c r="F362" s="169">
        <v>290</v>
      </c>
      <c r="G362" s="169">
        <v>290</v>
      </c>
      <c r="H362" s="169">
        <v>285</v>
      </c>
      <c r="I362" s="169">
        <v>285</v>
      </c>
      <c r="J362" s="169">
        <v>285</v>
      </c>
      <c r="K362" s="169">
        <v>268.33330000000001</v>
      </c>
      <c r="L362" s="169">
        <v>268.33330000000001</v>
      </c>
      <c r="M362" s="169">
        <v>268.33330000000001</v>
      </c>
      <c r="N362" s="169">
        <v>268.33330000000001</v>
      </c>
      <c r="O362" s="169">
        <v>251.66659999999999</v>
      </c>
      <c r="P362" s="169">
        <v>251.66659999999999</v>
      </c>
      <c r="Q362" s="169">
        <v>243.33330000000001</v>
      </c>
      <c r="R362" s="169">
        <v>243.33330000000001</v>
      </c>
      <c r="S362" s="169">
        <v>243.33330000000001</v>
      </c>
      <c r="T362" s="169">
        <v>243.33330000000001</v>
      </c>
      <c r="U362" s="169">
        <v>243.33330000000001</v>
      </c>
      <c r="V362" s="169">
        <v>243.33330000000001</v>
      </c>
      <c r="AJ362" s="160"/>
    </row>
    <row r="363" spans="1:36" s="32" customFormat="1" ht="15.9" customHeight="1" x14ac:dyDescent="0.3">
      <c r="A363" s="159" t="e">
        <f ca="1">[1]!wwsHide()</f>
        <v>#NAME?</v>
      </c>
      <c r="B363" s="179" t="s">
        <v>14</v>
      </c>
      <c r="C363" s="169">
        <v>300</v>
      </c>
      <c r="D363" s="169">
        <v>300</v>
      </c>
      <c r="E363" s="169">
        <v>290</v>
      </c>
      <c r="F363" s="169">
        <v>290</v>
      </c>
      <c r="G363" s="169">
        <v>290</v>
      </c>
      <c r="H363" s="169">
        <v>285</v>
      </c>
      <c r="I363" s="169">
        <v>285</v>
      </c>
      <c r="J363" s="169">
        <v>285</v>
      </c>
      <c r="K363" s="169">
        <v>268.33330000000001</v>
      </c>
      <c r="L363" s="169">
        <v>268.33330000000001</v>
      </c>
      <c r="M363" s="169">
        <v>268.33330000000001</v>
      </c>
      <c r="N363" s="169">
        <v>268.33330000000001</v>
      </c>
      <c r="O363" s="169">
        <v>251.66659999999999</v>
      </c>
      <c r="P363" s="169">
        <v>251.66659999999999</v>
      </c>
      <c r="Q363" s="169">
        <v>243.33330000000001</v>
      </c>
      <c r="R363" s="169">
        <v>243.33330000000001</v>
      </c>
      <c r="S363" s="169">
        <v>243.33330000000001</v>
      </c>
      <c r="T363" s="169">
        <v>243.33330000000001</v>
      </c>
      <c r="U363" s="169">
        <v>243.33330000000001</v>
      </c>
      <c r="V363" s="169">
        <v>243.33330000000001</v>
      </c>
      <c r="AJ363" s="160"/>
    </row>
    <row r="364" spans="1:36" s="32" customFormat="1" ht="15.9" customHeight="1" x14ac:dyDescent="0.3">
      <c r="A364" s="159" t="e">
        <f ca="1">[1]!wwsHide()</f>
        <v>#NAME?</v>
      </c>
      <c r="B364" s="179" t="s">
        <v>16</v>
      </c>
      <c r="C364" s="169">
        <v>300</v>
      </c>
      <c r="D364" s="169">
        <v>300</v>
      </c>
      <c r="E364" s="169">
        <v>290</v>
      </c>
      <c r="F364" s="169">
        <v>290</v>
      </c>
      <c r="G364" s="169">
        <v>290</v>
      </c>
      <c r="H364" s="169">
        <v>285</v>
      </c>
      <c r="I364" s="169">
        <v>285</v>
      </c>
      <c r="J364" s="169">
        <v>285</v>
      </c>
      <c r="K364" s="169">
        <v>268.33330000000001</v>
      </c>
      <c r="L364" s="169">
        <v>268.33330000000001</v>
      </c>
      <c r="M364" s="169">
        <v>268.33330000000001</v>
      </c>
      <c r="N364" s="169">
        <v>268.33330000000001</v>
      </c>
      <c r="O364" s="169">
        <v>251.66659999999999</v>
      </c>
      <c r="P364" s="169">
        <v>251.66659999999999</v>
      </c>
      <c r="Q364" s="169">
        <v>243.33330000000001</v>
      </c>
      <c r="R364" s="169">
        <v>243.33330000000001</v>
      </c>
      <c r="S364" s="169">
        <v>243.33330000000001</v>
      </c>
      <c r="T364" s="169">
        <v>243.33330000000001</v>
      </c>
      <c r="U364" s="169">
        <v>243.33330000000001</v>
      </c>
      <c r="V364" s="169">
        <v>243.33330000000001</v>
      </c>
      <c r="AJ364" s="160"/>
    </row>
    <row r="365" spans="1:36" s="32" customFormat="1" ht="15.9" customHeight="1" x14ac:dyDescent="0.3">
      <c r="A365" s="159" t="e">
        <f ca="1">[1]!wwsHide()</f>
        <v>#NAME?</v>
      </c>
      <c r="B365" s="179" t="s">
        <v>172</v>
      </c>
      <c r="C365" s="169">
        <v>300</v>
      </c>
      <c r="D365" s="169">
        <v>300</v>
      </c>
      <c r="E365" s="169">
        <v>290</v>
      </c>
      <c r="F365" s="169">
        <v>290</v>
      </c>
      <c r="G365" s="169">
        <v>290</v>
      </c>
      <c r="H365" s="169">
        <v>285</v>
      </c>
      <c r="I365" s="169">
        <v>285</v>
      </c>
      <c r="J365" s="169">
        <v>285</v>
      </c>
      <c r="K365" s="169">
        <v>268.33330000000001</v>
      </c>
      <c r="L365" s="169">
        <v>268.33330000000001</v>
      </c>
      <c r="M365" s="169">
        <v>268.33330000000001</v>
      </c>
      <c r="N365" s="169">
        <v>268.33330000000001</v>
      </c>
      <c r="O365" s="169">
        <v>251.66659999999999</v>
      </c>
      <c r="P365" s="169">
        <v>251.66659999999999</v>
      </c>
      <c r="Q365" s="169">
        <v>243.33330000000001</v>
      </c>
      <c r="R365" s="169">
        <v>243.33330000000001</v>
      </c>
      <c r="S365" s="169">
        <v>243.33330000000001</v>
      </c>
      <c r="T365" s="169">
        <v>243.33330000000001</v>
      </c>
      <c r="U365" s="169">
        <v>243.33330000000001</v>
      </c>
      <c r="V365" s="169">
        <v>243.33330000000001</v>
      </c>
      <c r="AJ365" s="160"/>
    </row>
    <row r="366" spans="1:36" s="32" customFormat="1" ht="15.9" customHeight="1" x14ac:dyDescent="0.3">
      <c r="A366" s="159" t="e">
        <f ca="1">[1]!wwsHide()</f>
        <v>#NAME?</v>
      </c>
      <c r="B366" s="179" t="s">
        <v>18</v>
      </c>
      <c r="C366" s="169">
        <v>300</v>
      </c>
      <c r="D366" s="169">
        <v>300</v>
      </c>
      <c r="E366" s="169">
        <v>290</v>
      </c>
      <c r="F366" s="169">
        <v>290</v>
      </c>
      <c r="G366" s="169">
        <v>290</v>
      </c>
      <c r="H366" s="169">
        <v>285</v>
      </c>
      <c r="I366" s="169">
        <v>285</v>
      </c>
      <c r="J366" s="169">
        <v>285</v>
      </c>
      <c r="K366" s="169">
        <v>268.33330000000001</v>
      </c>
      <c r="L366" s="169">
        <v>268.33330000000001</v>
      </c>
      <c r="M366" s="169">
        <v>268.33330000000001</v>
      </c>
      <c r="N366" s="169">
        <v>268.33330000000001</v>
      </c>
      <c r="O366" s="169">
        <v>251.66659999999999</v>
      </c>
      <c r="P366" s="169">
        <v>251.66659999999999</v>
      </c>
      <c r="Q366" s="169">
        <v>243.33330000000001</v>
      </c>
      <c r="R366" s="169">
        <v>243.33330000000001</v>
      </c>
      <c r="S366" s="169">
        <v>243.33330000000001</v>
      </c>
      <c r="T366" s="169">
        <v>243.33330000000001</v>
      </c>
      <c r="U366" s="169">
        <v>243.33330000000001</v>
      </c>
      <c r="V366" s="169">
        <v>243.33330000000001</v>
      </c>
      <c r="AJ366" s="160"/>
    </row>
    <row r="367" spans="1:36" s="32" customFormat="1" ht="15.9" customHeight="1" x14ac:dyDescent="0.3">
      <c r="A367" s="159" t="e">
        <f ca="1">[1]!wwsHide()</f>
        <v>#NAME?</v>
      </c>
      <c r="B367" s="179" t="s">
        <v>20</v>
      </c>
      <c r="C367" s="169">
        <v>300</v>
      </c>
      <c r="D367" s="169">
        <v>300</v>
      </c>
      <c r="E367" s="169">
        <v>290</v>
      </c>
      <c r="F367" s="169">
        <v>290</v>
      </c>
      <c r="G367" s="169">
        <v>290</v>
      </c>
      <c r="H367" s="169">
        <v>285</v>
      </c>
      <c r="I367" s="169">
        <v>285</v>
      </c>
      <c r="J367" s="169">
        <v>285</v>
      </c>
      <c r="K367" s="169">
        <v>268.33330000000001</v>
      </c>
      <c r="L367" s="169">
        <v>268.33330000000001</v>
      </c>
      <c r="M367" s="169">
        <v>268.33330000000001</v>
      </c>
      <c r="N367" s="169">
        <v>268.33330000000001</v>
      </c>
      <c r="O367" s="169">
        <v>251.66659999999999</v>
      </c>
      <c r="P367" s="169">
        <v>251.66659999999999</v>
      </c>
      <c r="Q367" s="169">
        <v>243.33330000000001</v>
      </c>
      <c r="R367" s="169">
        <v>243.33330000000001</v>
      </c>
      <c r="S367" s="169">
        <v>243.33330000000001</v>
      </c>
      <c r="T367" s="169">
        <v>243.33330000000001</v>
      </c>
      <c r="U367" s="169">
        <v>243.33330000000001</v>
      </c>
      <c r="V367" s="169">
        <v>243.33330000000001</v>
      </c>
      <c r="AJ367" s="160"/>
    </row>
    <row r="368" spans="1:36" s="32" customFormat="1" ht="15.9" customHeight="1" x14ac:dyDescent="0.3">
      <c r="A368" s="159" t="e">
        <f ca="1">[1]!wwsHide()</f>
        <v>#NAME?</v>
      </c>
      <c r="B368" s="179" t="s">
        <v>22</v>
      </c>
      <c r="C368" s="169">
        <v>300</v>
      </c>
      <c r="D368" s="169">
        <v>300</v>
      </c>
      <c r="E368" s="169">
        <v>290</v>
      </c>
      <c r="F368" s="169">
        <v>290</v>
      </c>
      <c r="G368" s="169">
        <v>290</v>
      </c>
      <c r="H368" s="169">
        <v>285</v>
      </c>
      <c r="I368" s="169">
        <v>285</v>
      </c>
      <c r="J368" s="169">
        <v>285</v>
      </c>
      <c r="K368" s="169">
        <v>268.33330000000001</v>
      </c>
      <c r="L368" s="169">
        <v>268.33330000000001</v>
      </c>
      <c r="M368" s="169">
        <v>268.33330000000001</v>
      </c>
      <c r="N368" s="169">
        <v>268.33330000000001</v>
      </c>
      <c r="O368" s="169">
        <v>251.66659999999999</v>
      </c>
      <c r="P368" s="169">
        <v>251.66659999999999</v>
      </c>
      <c r="Q368" s="169">
        <v>243.33330000000001</v>
      </c>
      <c r="R368" s="169">
        <v>243.33330000000001</v>
      </c>
      <c r="S368" s="169">
        <v>243.33330000000001</v>
      </c>
      <c r="T368" s="169">
        <v>243.33330000000001</v>
      </c>
      <c r="U368" s="169">
        <v>243.33330000000001</v>
      </c>
      <c r="V368" s="169">
        <v>243.33330000000001</v>
      </c>
      <c r="AJ368" s="160"/>
    </row>
    <row r="369" spans="1:36" s="32" customFormat="1" ht="15.9" customHeight="1" x14ac:dyDescent="0.3">
      <c r="A369" s="159" t="e">
        <f ca="1">[1]!wwsHide()</f>
        <v>#NAME?</v>
      </c>
      <c r="B369" s="179" t="s">
        <v>24</v>
      </c>
      <c r="C369" s="169">
        <v>300</v>
      </c>
      <c r="D369" s="169">
        <v>300</v>
      </c>
      <c r="E369" s="169">
        <v>290</v>
      </c>
      <c r="F369" s="169">
        <v>290</v>
      </c>
      <c r="G369" s="169">
        <v>290</v>
      </c>
      <c r="H369" s="169">
        <v>285</v>
      </c>
      <c r="I369" s="169">
        <v>285</v>
      </c>
      <c r="J369" s="169">
        <v>285</v>
      </c>
      <c r="K369" s="169">
        <v>268.33330000000001</v>
      </c>
      <c r="L369" s="169">
        <v>268.33330000000001</v>
      </c>
      <c r="M369" s="169">
        <v>268.33330000000001</v>
      </c>
      <c r="N369" s="169">
        <v>268.33330000000001</v>
      </c>
      <c r="O369" s="169">
        <v>251.66659999999999</v>
      </c>
      <c r="P369" s="169">
        <v>251.66659999999999</v>
      </c>
      <c r="Q369" s="169">
        <v>243.33330000000001</v>
      </c>
      <c r="R369" s="169">
        <v>243.33330000000001</v>
      </c>
      <c r="S369" s="169">
        <v>243.33330000000001</v>
      </c>
      <c r="T369" s="169">
        <v>243.33330000000001</v>
      </c>
      <c r="U369" s="169">
        <v>243.33330000000001</v>
      </c>
      <c r="V369" s="169">
        <v>243.33330000000001</v>
      </c>
      <c r="AJ369" s="160"/>
    </row>
    <row r="370" spans="1:36" s="32" customFormat="1" ht="15.9" customHeight="1" x14ac:dyDescent="0.3">
      <c r="A370" s="159" t="e">
        <f ca="1">[1]!wwsHide()</f>
        <v>#NAME?</v>
      </c>
      <c r="B370" s="179" t="s">
        <v>26</v>
      </c>
      <c r="C370" s="169">
        <v>300</v>
      </c>
      <c r="D370" s="169">
        <v>300</v>
      </c>
      <c r="E370" s="169">
        <v>290</v>
      </c>
      <c r="F370" s="169">
        <v>290</v>
      </c>
      <c r="G370" s="169">
        <v>290</v>
      </c>
      <c r="H370" s="169">
        <v>285</v>
      </c>
      <c r="I370" s="169">
        <v>285</v>
      </c>
      <c r="J370" s="169">
        <v>285</v>
      </c>
      <c r="K370" s="169">
        <v>268.33330000000001</v>
      </c>
      <c r="L370" s="169">
        <v>268.33330000000001</v>
      </c>
      <c r="M370" s="169">
        <v>268.33330000000001</v>
      </c>
      <c r="N370" s="169">
        <v>268.33330000000001</v>
      </c>
      <c r="O370" s="169">
        <v>251.66659999999999</v>
      </c>
      <c r="P370" s="169">
        <v>251.66659999999999</v>
      </c>
      <c r="Q370" s="169">
        <v>243.33330000000001</v>
      </c>
      <c r="R370" s="169">
        <v>243.33330000000001</v>
      </c>
      <c r="S370" s="169">
        <v>243.33330000000001</v>
      </c>
      <c r="T370" s="169">
        <v>243.33330000000001</v>
      </c>
      <c r="U370" s="169">
        <v>243.33330000000001</v>
      </c>
      <c r="V370" s="169">
        <v>243.33330000000001</v>
      </c>
      <c r="AJ370" s="160"/>
    </row>
    <row r="371" spans="1:36" s="32" customFormat="1" ht="15.9" customHeight="1" x14ac:dyDescent="0.3">
      <c r="A371" s="159" t="e">
        <f ca="1">[1]!wwsHide()</f>
        <v>#NAME?</v>
      </c>
      <c r="B371" s="179" t="s">
        <v>28</v>
      </c>
      <c r="C371" s="169">
        <v>300</v>
      </c>
      <c r="D371" s="169">
        <v>300</v>
      </c>
      <c r="E371" s="169">
        <v>290</v>
      </c>
      <c r="F371" s="169">
        <v>290</v>
      </c>
      <c r="G371" s="169">
        <v>290</v>
      </c>
      <c r="H371" s="169">
        <v>285</v>
      </c>
      <c r="I371" s="169">
        <v>285</v>
      </c>
      <c r="J371" s="169">
        <v>285</v>
      </c>
      <c r="K371" s="169">
        <v>268.33330000000001</v>
      </c>
      <c r="L371" s="169">
        <v>268.33330000000001</v>
      </c>
      <c r="M371" s="169">
        <v>268.33330000000001</v>
      </c>
      <c r="N371" s="169">
        <v>268.33330000000001</v>
      </c>
      <c r="O371" s="169">
        <v>237.66659999999999</v>
      </c>
      <c r="P371" s="169">
        <v>237.66659999999999</v>
      </c>
      <c r="Q371" s="169">
        <v>229.33330000000001</v>
      </c>
      <c r="R371" s="169">
        <v>229.33330000000001</v>
      </c>
      <c r="S371" s="169">
        <v>229.33330000000001</v>
      </c>
      <c r="T371" s="169">
        <v>229.33330000000001</v>
      </c>
      <c r="U371" s="169">
        <v>229.33330000000001</v>
      </c>
      <c r="V371" s="169">
        <v>116.6666</v>
      </c>
      <c r="AJ371" s="160"/>
    </row>
    <row r="372" spans="1:36" s="32" customFormat="1" ht="15.9" customHeight="1" x14ac:dyDescent="0.3">
      <c r="A372" s="159" t="e">
        <f ca="1">[1]!wwsHide()</f>
        <v>#NAME?</v>
      </c>
      <c r="B372" s="179" t="s">
        <v>30</v>
      </c>
      <c r="C372" s="169">
        <v>300</v>
      </c>
      <c r="D372" s="169">
        <v>300</v>
      </c>
      <c r="E372" s="169">
        <v>290</v>
      </c>
      <c r="F372" s="169">
        <v>290</v>
      </c>
      <c r="G372" s="169">
        <v>290</v>
      </c>
      <c r="H372" s="169">
        <v>285</v>
      </c>
      <c r="I372" s="169">
        <v>285</v>
      </c>
      <c r="J372" s="169">
        <v>285</v>
      </c>
      <c r="K372" s="169">
        <v>268.33330000000001</v>
      </c>
      <c r="L372" s="169">
        <v>268.33330000000001</v>
      </c>
      <c r="M372" s="169">
        <v>268.33330000000001</v>
      </c>
      <c r="N372" s="169">
        <v>268.33330000000001</v>
      </c>
      <c r="O372" s="169">
        <v>251.66659999999999</v>
      </c>
      <c r="P372" s="169">
        <v>251.66659999999999</v>
      </c>
      <c r="Q372" s="169">
        <v>243.33330000000001</v>
      </c>
      <c r="R372" s="169">
        <v>243.33330000000001</v>
      </c>
      <c r="S372" s="169">
        <v>243.33330000000001</v>
      </c>
      <c r="T372" s="169">
        <v>243.33330000000001</v>
      </c>
      <c r="U372" s="169">
        <v>243.33330000000001</v>
      </c>
      <c r="V372" s="169">
        <v>243.33330000000001</v>
      </c>
      <c r="AJ372" s="160"/>
    </row>
    <row r="373" spans="1:36" s="32" customFormat="1" ht="15.9" customHeight="1" x14ac:dyDescent="0.3">
      <c r="A373" s="159" t="e">
        <f ca="1">[1]!wwsHide()</f>
        <v>#NAME?</v>
      </c>
      <c r="B373" s="179" t="s">
        <v>32</v>
      </c>
      <c r="C373" s="169">
        <v>300</v>
      </c>
      <c r="D373" s="169">
        <v>300</v>
      </c>
      <c r="E373" s="169">
        <v>290</v>
      </c>
      <c r="F373" s="169">
        <v>290</v>
      </c>
      <c r="G373" s="169">
        <v>290</v>
      </c>
      <c r="H373" s="169">
        <v>285</v>
      </c>
      <c r="I373" s="169">
        <v>285</v>
      </c>
      <c r="J373" s="169">
        <v>285</v>
      </c>
      <c r="K373" s="169">
        <v>268.33330000000001</v>
      </c>
      <c r="L373" s="169">
        <v>268.33330000000001</v>
      </c>
      <c r="M373" s="169">
        <v>268.33330000000001</v>
      </c>
      <c r="N373" s="169">
        <v>268.33330000000001</v>
      </c>
      <c r="O373" s="169">
        <v>251.66659999999999</v>
      </c>
      <c r="P373" s="169">
        <v>251.66659999999999</v>
      </c>
      <c r="Q373" s="169">
        <v>243.33330000000001</v>
      </c>
      <c r="R373" s="169">
        <v>243.33330000000001</v>
      </c>
      <c r="S373" s="169">
        <v>243.33330000000001</v>
      </c>
      <c r="T373" s="169">
        <v>243.33330000000001</v>
      </c>
      <c r="U373" s="169">
        <v>243.33330000000001</v>
      </c>
      <c r="V373" s="169">
        <v>243.33330000000001</v>
      </c>
      <c r="AJ373" s="160"/>
    </row>
    <row r="374" spans="1:36" s="32" customFormat="1" ht="15.9" customHeight="1" x14ac:dyDescent="0.3">
      <c r="A374" s="159" t="e">
        <f ca="1">[1]!wwsHide()</f>
        <v>#NAME?</v>
      </c>
      <c r="B374" s="179" t="s">
        <v>34</v>
      </c>
      <c r="C374" s="169">
        <v>300</v>
      </c>
      <c r="D374" s="169">
        <v>300</v>
      </c>
      <c r="E374" s="169">
        <v>290</v>
      </c>
      <c r="F374" s="169">
        <v>290</v>
      </c>
      <c r="G374" s="169">
        <v>290</v>
      </c>
      <c r="H374" s="169">
        <v>285</v>
      </c>
      <c r="I374" s="169">
        <v>285</v>
      </c>
      <c r="J374" s="169">
        <v>285</v>
      </c>
      <c r="K374" s="169">
        <v>268.33330000000001</v>
      </c>
      <c r="L374" s="169">
        <v>268.33330000000001</v>
      </c>
      <c r="M374" s="169">
        <v>268.33330000000001</v>
      </c>
      <c r="N374" s="169">
        <v>268.33330000000001</v>
      </c>
      <c r="O374" s="169">
        <v>251.66659999999999</v>
      </c>
      <c r="P374" s="169">
        <v>251.66659999999999</v>
      </c>
      <c r="Q374" s="169">
        <v>243.33330000000001</v>
      </c>
      <c r="R374" s="169">
        <v>243.33330000000001</v>
      </c>
      <c r="S374" s="169">
        <v>243.33330000000001</v>
      </c>
      <c r="T374" s="169">
        <v>243.33330000000001</v>
      </c>
      <c r="U374" s="169">
        <v>243.33330000000001</v>
      </c>
      <c r="V374" s="169">
        <v>243.33330000000001</v>
      </c>
      <c r="AJ374" s="160"/>
    </row>
    <row r="375" spans="1:36" s="32" customFormat="1" ht="15.9" customHeight="1" x14ac:dyDescent="0.3">
      <c r="A375" s="159" t="e">
        <f ca="1">[1]!wwsHide()</f>
        <v>#NAME?</v>
      </c>
      <c r="B375" s="179" t="s">
        <v>36</v>
      </c>
      <c r="C375" s="169">
        <v>300</v>
      </c>
      <c r="D375" s="169">
        <v>300</v>
      </c>
      <c r="E375" s="169">
        <v>290</v>
      </c>
      <c r="F375" s="169">
        <v>290</v>
      </c>
      <c r="G375" s="169">
        <v>290</v>
      </c>
      <c r="H375" s="169">
        <v>285</v>
      </c>
      <c r="I375" s="169">
        <v>285</v>
      </c>
      <c r="J375" s="169">
        <v>285</v>
      </c>
      <c r="K375" s="169">
        <v>268.33330000000001</v>
      </c>
      <c r="L375" s="169">
        <v>268.33330000000001</v>
      </c>
      <c r="M375" s="169">
        <v>268.33330000000001</v>
      </c>
      <c r="N375" s="169">
        <v>268.33330000000001</v>
      </c>
      <c r="O375" s="169">
        <v>237.66659999999999</v>
      </c>
      <c r="P375" s="169">
        <v>237.66659999999999</v>
      </c>
      <c r="Q375" s="169">
        <v>229.33330000000001</v>
      </c>
      <c r="R375" s="169">
        <v>229.33330000000001</v>
      </c>
      <c r="S375" s="169">
        <v>229.33330000000001</v>
      </c>
      <c r="T375" s="169">
        <v>229.33330000000001</v>
      </c>
      <c r="U375" s="169">
        <v>229.33330000000001</v>
      </c>
      <c r="V375" s="169">
        <v>116.6666</v>
      </c>
      <c r="AJ375" s="160"/>
    </row>
    <row r="376" spans="1:36" s="32" customFormat="1" ht="15.9" customHeight="1" x14ac:dyDescent="0.3">
      <c r="A376" s="159" t="e">
        <f ca="1">[1]!wwsHide()</f>
        <v>#NAME?</v>
      </c>
      <c r="B376" s="179" t="s">
        <v>38</v>
      </c>
      <c r="C376" s="169">
        <v>300</v>
      </c>
      <c r="D376" s="169">
        <v>300</v>
      </c>
      <c r="E376" s="169">
        <v>290</v>
      </c>
      <c r="F376" s="169">
        <v>290</v>
      </c>
      <c r="G376" s="169">
        <v>290</v>
      </c>
      <c r="H376" s="169">
        <v>285</v>
      </c>
      <c r="I376" s="169">
        <v>285</v>
      </c>
      <c r="J376" s="169">
        <v>285</v>
      </c>
      <c r="K376" s="169">
        <v>268.33330000000001</v>
      </c>
      <c r="L376" s="169">
        <v>268.33330000000001</v>
      </c>
      <c r="M376" s="169">
        <v>268.33330000000001</v>
      </c>
      <c r="N376" s="169">
        <v>268.33330000000001</v>
      </c>
      <c r="O376" s="169">
        <v>251.66659999999999</v>
      </c>
      <c r="P376" s="169">
        <v>251.66659999999999</v>
      </c>
      <c r="Q376" s="169">
        <v>243.33330000000001</v>
      </c>
      <c r="R376" s="169">
        <v>243.33330000000001</v>
      </c>
      <c r="S376" s="169">
        <v>243.33330000000001</v>
      </c>
      <c r="T376" s="169">
        <v>243.33330000000001</v>
      </c>
      <c r="U376" s="169">
        <v>243.33330000000001</v>
      </c>
      <c r="V376" s="169">
        <v>243.33330000000001</v>
      </c>
      <c r="AJ376" s="160"/>
    </row>
    <row r="377" spans="1:36" s="32" customFormat="1" ht="15.9" customHeight="1" x14ac:dyDescent="0.3">
      <c r="A377" s="159" t="e">
        <f ca="1">[1]!wwsHide()</f>
        <v>#NAME?</v>
      </c>
      <c r="B377" s="179" t="s">
        <v>40</v>
      </c>
      <c r="C377" s="169">
        <v>300</v>
      </c>
      <c r="D377" s="169">
        <v>300</v>
      </c>
      <c r="E377" s="169">
        <v>290</v>
      </c>
      <c r="F377" s="169">
        <v>290</v>
      </c>
      <c r="G377" s="169">
        <v>290</v>
      </c>
      <c r="H377" s="169">
        <v>285</v>
      </c>
      <c r="I377" s="169">
        <v>285</v>
      </c>
      <c r="J377" s="169">
        <v>285</v>
      </c>
      <c r="K377" s="169">
        <v>268.33330000000001</v>
      </c>
      <c r="L377" s="169">
        <v>268.33330000000001</v>
      </c>
      <c r="M377" s="169">
        <v>268.33330000000001</v>
      </c>
      <c r="N377" s="169">
        <v>268.33330000000001</v>
      </c>
      <c r="O377" s="169">
        <v>251.66659999999999</v>
      </c>
      <c r="P377" s="169">
        <v>251.66659999999999</v>
      </c>
      <c r="Q377" s="169">
        <v>243.33330000000001</v>
      </c>
      <c r="R377" s="169">
        <v>243.33330000000001</v>
      </c>
      <c r="S377" s="169">
        <v>243.33330000000001</v>
      </c>
      <c r="T377" s="169">
        <v>243.33330000000001</v>
      </c>
      <c r="U377" s="169">
        <v>243.33330000000001</v>
      </c>
      <c r="V377" s="169">
        <v>243.33330000000001</v>
      </c>
      <c r="AJ377" s="160"/>
    </row>
    <row r="378" spans="1:36" s="32" customFormat="1" ht="15.9" customHeight="1" x14ac:dyDescent="0.3">
      <c r="A378" s="159" t="e">
        <f ca="1">[1]!wwsHide()</f>
        <v>#NAME?</v>
      </c>
      <c r="B378" s="179" t="s">
        <v>42</v>
      </c>
      <c r="C378" s="169">
        <v>300</v>
      </c>
      <c r="D378" s="169">
        <v>300</v>
      </c>
      <c r="E378" s="169">
        <v>290</v>
      </c>
      <c r="F378" s="169">
        <v>290</v>
      </c>
      <c r="G378" s="169">
        <v>290</v>
      </c>
      <c r="H378" s="169">
        <v>285</v>
      </c>
      <c r="I378" s="169">
        <v>285</v>
      </c>
      <c r="J378" s="169">
        <v>285</v>
      </c>
      <c r="K378" s="169">
        <v>268.33330000000001</v>
      </c>
      <c r="L378" s="169">
        <v>268.33330000000001</v>
      </c>
      <c r="M378" s="169">
        <v>268.33330000000001</v>
      </c>
      <c r="N378" s="169">
        <v>268.33330000000001</v>
      </c>
      <c r="O378" s="169">
        <v>251.66659999999999</v>
      </c>
      <c r="P378" s="169">
        <v>251.66659999999999</v>
      </c>
      <c r="Q378" s="169">
        <v>243.33330000000001</v>
      </c>
      <c r="R378" s="169">
        <v>243.33330000000001</v>
      </c>
      <c r="S378" s="169">
        <v>243.33330000000001</v>
      </c>
      <c r="T378" s="169">
        <v>243.33330000000001</v>
      </c>
      <c r="U378" s="169">
        <v>243.33330000000001</v>
      </c>
      <c r="V378" s="169">
        <v>243.33330000000001</v>
      </c>
      <c r="AJ378" s="160"/>
    </row>
    <row r="379" spans="1:36" s="32" customFormat="1" ht="15.9" customHeight="1" x14ac:dyDescent="0.3">
      <c r="A379" s="159" t="e">
        <f ca="1">[1]!wwsHide()</f>
        <v>#NAME?</v>
      </c>
      <c r="B379" s="165"/>
      <c r="AJ379" s="160"/>
    </row>
    <row r="380" spans="1:36" s="32" customFormat="1" ht="15.9" customHeight="1" x14ac:dyDescent="0.3">
      <c r="A380" s="159" t="e">
        <f ca="1">[1]!wwsHide()</f>
        <v>#NAME?</v>
      </c>
      <c r="B380" s="180"/>
      <c r="AJ380" s="160"/>
    </row>
    <row r="381" spans="1:36" s="168" customFormat="1" ht="15.9" customHeight="1" x14ac:dyDescent="0.3">
      <c r="A381" s="167" t="e">
        <f ca="1">[1]!wwsHide()</f>
        <v>#NAME?</v>
      </c>
      <c r="B381" s="177" t="s">
        <v>177</v>
      </c>
      <c r="AJ381" s="160"/>
    </row>
    <row r="382" spans="1:36" s="32" customFormat="1" ht="15.9" customHeight="1" x14ac:dyDescent="0.3">
      <c r="A382" s="159" t="e">
        <f ca="1">[1]!wwsHide()</f>
        <v>#NAME?</v>
      </c>
      <c r="B382" s="165" t="s">
        <v>53</v>
      </c>
      <c r="C382" s="181">
        <v>2</v>
      </c>
      <c r="D382" s="181">
        <v>3</v>
      </c>
      <c r="E382" s="181">
        <v>4</v>
      </c>
      <c r="F382" s="181">
        <v>5</v>
      </c>
      <c r="G382" s="181">
        <v>6</v>
      </c>
      <c r="H382" s="181">
        <v>7</v>
      </c>
      <c r="I382" s="181">
        <v>8</v>
      </c>
      <c r="J382" s="181">
        <v>9</v>
      </c>
      <c r="K382" s="181">
        <v>10</v>
      </c>
      <c r="L382" s="181">
        <v>11</v>
      </c>
      <c r="M382" s="181">
        <v>12</v>
      </c>
      <c r="N382" s="181">
        <v>13</v>
      </c>
      <c r="O382" s="181">
        <v>14</v>
      </c>
      <c r="P382" s="181">
        <v>15</v>
      </c>
      <c r="Q382" s="181">
        <v>16</v>
      </c>
      <c r="R382" s="181">
        <v>17</v>
      </c>
      <c r="S382" s="181">
        <v>18</v>
      </c>
      <c r="T382" s="181">
        <v>19</v>
      </c>
      <c r="U382" s="181">
        <v>20</v>
      </c>
      <c r="V382" s="181">
        <v>21</v>
      </c>
      <c r="AJ382" s="160"/>
    </row>
    <row r="383" spans="1:36" s="32" customFormat="1" ht="15.9" customHeight="1" x14ac:dyDescent="0.3">
      <c r="A383" s="159" t="e">
        <f ca="1">[1]!wwsHide()</f>
        <v>#NAME?</v>
      </c>
      <c r="B383" s="166" t="s">
        <v>49</v>
      </c>
      <c r="C383" s="157">
        <v>42735</v>
      </c>
      <c r="D383" s="157">
        <v>42643</v>
      </c>
      <c r="E383" s="157">
        <v>42551</v>
      </c>
      <c r="F383" s="157">
        <v>42369</v>
      </c>
      <c r="G383" s="157">
        <v>42277</v>
      </c>
      <c r="H383" s="157">
        <v>42004</v>
      </c>
      <c r="I383" s="157">
        <v>41639</v>
      </c>
      <c r="J383" s="157">
        <v>41547</v>
      </c>
      <c r="K383" s="157">
        <v>41274</v>
      </c>
      <c r="L383" s="157">
        <v>41090</v>
      </c>
      <c r="M383" s="157">
        <v>40908</v>
      </c>
      <c r="N383" s="157">
        <v>40816</v>
      </c>
      <c r="O383" s="157">
        <v>40543</v>
      </c>
      <c r="P383" s="157">
        <v>40451</v>
      </c>
      <c r="Q383" s="157">
        <v>40178</v>
      </c>
      <c r="R383" s="157">
        <v>39813</v>
      </c>
      <c r="S383" s="157">
        <v>39447</v>
      </c>
      <c r="T383" s="157">
        <v>39263</v>
      </c>
      <c r="U383" s="157">
        <v>39172</v>
      </c>
      <c r="V383" s="157">
        <v>39082</v>
      </c>
      <c r="AJ383" s="160"/>
    </row>
    <row r="384" spans="1:36" s="163" customFormat="1" ht="15.9" customHeight="1" x14ac:dyDescent="0.3">
      <c r="A384" s="161" t="e">
        <f ca="1">[1]!wwsHide()</f>
        <v>#NAME?</v>
      </c>
      <c r="B384" s="7" t="s">
        <v>45</v>
      </c>
      <c r="C384" s="158">
        <v>42736</v>
      </c>
      <c r="D384" s="158">
        <v>42644</v>
      </c>
      <c r="E384" s="158">
        <v>42552</v>
      </c>
      <c r="F384" s="158">
        <v>42370</v>
      </c>
      <c r="G384" s="158">
        <v>42278</v>
      </c>
      <c r="H384" s="158">
        <v>42005</v>
      </c>
      <c r="I384" s="158">
        <v>41640</v>
      </c>
      <c r="J384" s="158">
        <v>41548</v>
      </c>
      <c r="K384" s="158">
        <v>41275</v>
      </c>
      <c r="L384" s="158">
        <v>41091</v>
      </c>
      <c r="M384" s="162">
        <v>40909</v>
      </c>
      <c r="N384" s="162">
        <v>40817</v>
      </c>
      <c r="O384" s="162">
        <v>40544</v>
      </c>
      <c r="P384" s="158">
        <v>40452</v>
      </c>
      <c r="Q384" s="158">
        <v>40179</v>
      </c>
      <c r="R384" s="158">
        <v>39814</v>
      </c>
      <c r="S384" s="158">
        <v>39448</v>
      </c>
      <c r="T384" s="158">
        <v>39264</v>
      </c>
      <c r="U384" s="158">
        <v>39173</v>
      </c>
      <c r="V384" s="158">
        <v>39083</v>
      </c>
      <c r="AJ384" s="164"/>
    </row>
    <row r="385" spans="1:36" s="163" customFormat="1" ht="15.9" customHeight="1" x14ac:dyDescent="0.3">
      <c r="A385" s="161" t="e">
        <f ca="1">[1]!wwsHide()</f>
        <v>#NAME?</v>
      </c>
      <c r="B385" s="7"/>
      <c r="C385" s="162"/>
      <c r="D385" s="162"/>
      <c r="E385" s="162"/>
      <c r="F385" s="158"/>
      <c r="G385" s="158"/>
      <c r="H385" s="158"/>
      <c r="I385" s="158"/>
      <c r="J385" s="158"/>
      <c r="K385" s="158"/>
      <c r="L385" s="158"/>
      <c r="M385" s="162"/>
      <c r="N385" s="162"/>
      <c r="O385" s="162"/>
      <c r="P385" s="158"/>
      <c r="Q385" s="158"/>
      <c r="R385" s="158"/>
      <c r="S385" s="158"/>
      <c r="T385" s="158"/>
      <c r="U385" s="158"/>
      <c r="V385" s="158"/>
      <c r="AJ385" s="164"/>
    </row>
    <row r="386" spans="1:36" s="32" customFormat="1" ht="15.9" customHeight="1" x14ac:dyDescent="0.3">
      <c r="A386" s="159" t="e">
        <f ca="1">[1]!wwsHide()</f>
        <v>#NAME?</v>
      </c>
      <c r="B386" s="165" t="s">
        <v>50</v>
      </c>
      <c r="C386" s="63"/>
      <c r="D386" s="63" t="s">
        <v>46</v>
      </c>
      <c r="E386" s="63"/>
      <c r="F386" s="63"/>
      <c r="G386" s="63" t="s">
        <v>46</v>
      </c>
      <c r="H386" s="63"/>
      <c r="I386" s="63"/>
      <c r="J386" s="63" t="s">
        <v>46</v>
      </c>
      <c r="K386" s="63"/>
      <c r="L386" s="63"/>
      <c r="N386" s="32" t="s">
        <v>46</v>
      </c>
      <c r="P386" s="32" t="s">
        <v>46</v>
      </c>
      <c r="U386" s="32" t="s">
        <v>46</v>
      </c>
      <c r="V386" s="32" t="s">
        <v>168</v>
      </c>
      <c r="AJ386" s="160"/>
    </row>
    <row r="387" spans="1:36" s="32" customFormat="1" ht="15.9" customHeight="1" x14ac:dyDescent="0.3">
      <c r="A387" s="159" t="e">
        <f ca="1">[1]!wwsHide()</f>
        <v>#NAME?</v>
      </c>
      <c r="B387" s="178" t="s">
        <v>2</v>
      </c>
      <c r="C387" s="169">
        <v>8105.5</v>
      </c>
      <c r="D387" s="169">
        <v>8028</v>
      </c>
      <c r="E387" s="169">
        <v>8018</v>
      </c>
      <c r="F387" s="169">
        <v>7866.5</v>
      </c>
      <c r="G387" s="169">
        <v>7791.5</v>
      </c>
      <c r="H387" s="169">
        <v>7786.5</v>
      </c>
      <c r="I387" s="169">
        <v>7712</v>
      </c>
      <c r="J387" s="169">
        <v>7566.5</v>
      </c>
      <c r="K387" s="169">
        <v>7549.8333000000002</v>
      </c>
      <c r="L387" s="169">
        <v>7406.8333000000002</v>
      </c>
      <c r="M387" s="169">
        <v>7266.8333000000002</v>
      </c>
      <c r="N387" s="169">
        <v>7197.3333000000002</v>
      </c>
      <c r="O387" s="169">
        <v>7166.6665999999996</v>
      </c>
      <c r="P387" s="169">
        <v>7030.6665999999996</v>
      </c>
      <c r="Q387" s="169">
        <v>7022.3333000000002</v>
      </c>
      <c r="R387" s="169">
        <v>6954.8333000000002</v>
      </c>
      <c r="S387" s="169">
        <v>6822.8333000000002</v>
      </c>
      <c r="T387" s="169">
        <v>6630.8333000000002</v>
      </c>
      <c r="U387" s="169">
        <v>6567.3333000000002</v>
      </c>
      <c r="V387" s="169">
        <v>6454.6665999999996</v>
      </c>
      <c r="AJ387" s="160"/>
    </row>
    <row r="388" spans="1:36" s="32" customFormat="1" ht="15.9" customHeight="1" x14ac:dyDescent="0.3">
      <c r="A388" s="159" t="e">
        <f ca="1">[1]!wwsHide()</f>
        <v>#NAME?</v>
      </c>
      <c r="B388" s="178" t="s">
        <v>4</v>
      </c>
      <c r="C388" s="169">
        <v>8105.5</v>
      </c>
      <c r="D388" s="169">
        <v>8028</v>
      </c>
      <c r="E388" s="169">
        <v>8018</v>
      </c>
      <c r="F388" s="169">
        <v>7866.5</v>
      </c>
      <c r="G388" s="169">
        <v>7791.5</v>
      </c>
      <c r="H388" s="169">
        <v>7786.5</v>
      </c>
      <c r="I388" s="169">
        <v>7712</v>
      </c>
      <c r="J388" s="169">
        <v>7566.5</v>
      </c>
      <c r="K388" s="169">
        <v>7549.8333000000002</v>
      </c>
      <c r="L388" s="169">
        <v>7406.8333000000002</v>
      </c>
      <c r="M388" s="169">
        <v>7266.8333000000002</v>
      </c>
      <c r="N388" s="169">
        <v>7197.3333000000002</v>
      </c>
      <c r="O388" s="169">
        <v>7180.6665999999996</v>
      </c>
      <c r="P388" s="169">
        <v>7044.6665999999996</v>
      </c>
      <c r="Q388" s="169">
        <v>7036.3333000000002</v>
      </c>
      <c r="R388" s="169">
        <v>6968.8333000000002</v>
      </c>
      <c r="S388" s="169">
        <v>6836.8333000000002</v>
      </c>
      <c r="T388" s="169">
        <v>6644.8333000000002</v>
      </c>
      <c r="U388" s="169">
        <v>6581.3333000000002</v>
      </c>
      <c r="V388" s="169">
        <v>6581.3333000000002</v>
      </c>
      <c r="AJ388" s="160"/>
    </row>
    <row r="389" spans="1:36" s="32" customFormat="1" ht="15.9" customHeight="1" x14ac:dyDescent="0.3">
      <c r="A389" s="159" t="e">
        <f ca="1">[1]!wwsHide()</f>
        <v>#NAME?</v>
      </c>
      <c r="B389" s="178" t="s">
        <v>6</v>
      </c>
      <c r="C389" s="169">
        <v>8577</v>
      </c>
      <c r="D389" s="169">
        <v>8495</v>
      </c>
      <c r="E389" s="169">
        <v>8485</v>
      </c>
      <c r="F389" s="169">
        <v>8324.5</v>
      </c>
      <c r="G389" s="169">
        <v>8245</v>
      </c>
      <c r="H389" s="169">
        <v>8240</v>
      </c>
      <c r="I389" s="169">
        <v>8084</v>
      </c>
      <c r="J389" s="169">
        <v>7931</v>
      </c>
      <c r="K389" s="169">
        <v>7914.3333000000002</v>
      </c>
      <c r="L389" s="169">
        <v>7764.3333000000002</v>
      </c>
      <c r="M389" s="169">
        <v>7615.3333000000002</v>
      </c>
      <c r="N389" s="169">
        <v>7542.8333000000002</v>
      </c>
      <c r="O389" s="169">
        <v>7526.1665999999996</v>
      </c>
      <c r="P389" s="169">
        <v>7315.6665999999996</v>
      </c>
      <c r="Q389" s="169">
        <v>7307.3333000000002</v>
      </c>
      <c r="R389" s="169">
        <v>7237.3333000000002</v>
      </c>
      <c r="S389" s="169">
        <v>7100.3333000000002</v>
      </c>
      <c r="T389" s="169">
        <v>6900.8333000000002</v>
      </c>
      <c r="U389" s="169">
        <v>6834.8333000000002</v>
      </c>
      <c r="V389" s="169">
        <v>6834.8333000000002</v>
      </c>
      <c r="AJ389" s="160"/>
    </row>
    <row r="390" spans="1:36" s="32" customFormat="1" ht="15.9" customHeight="1" x14ac:dyDescent="0.3">
      <c r="A390" s="159" t="e">
        <f ca="1">[1]!wwsHide()</f>
        <v>#NAME?</v>
      </c>
      <c r="B390" s="178" t="s">
        <v>8</v>
      </c>
      <c r="C390" s="169">
        <v>8774</v>
      </c>
      <c r="D390" s="169">
        <v>8690</v>
      </c>
      <c r="E390" s="169">
        <v>8680</v>
      </c>
      <c r="F390" s="169">
        <v>8515.5</v>
      </c>
      <c r="G390" s="169">
        <v>8434</v>
      </c>
      <c r="H390" s="169">
        <v>8429</v>
      </c>
      <c r="I390" s="169">
        <v>8269.5</v>
      </c>
      <c r="J390" s="169">
        <v>8113</v>
      </c>
      <c r="K390" s="169">
        <v>8096.3333000000002</v>
      </c>
      <c r="L390" s="169">
        <v>7942.8333000000002</v>
      </c>
      <c r="M390" s="169">
        <v>7790.8333000000002</v>
      </c>
      <c r="N390" s="169">
        <v>7716.3333000000002</v>
      </c>
      <c r="O390" s="169">
        <v>7699.6665999999996</v>
      </c>
      <c r="P390" s="169">
        <v>7519.6665999999996</v>
      </c>
      <c r="Q390" s="169">
        <v>7511.3333000000002</v>
      </c>
      <c r="R390" s="169">
        <v>7439.3333000000002</v>
      </c>
      <c r="S390" s="169">
        <v>7298.3333000000002</v>
      </c>
      <c r="T390" s="169">
        <v>7092.8333000000002</v>
      </c>
      <c r="U390" s="169">
        <v>7024.8333000000002</v>
      </c>
      <c r="V390" s="169">
        <v>7024.8333000000002</v>
      </c>
      <c r="AJ390" s="160"/>
    </row>
    <row r="391" spans="1:36" s="32" customFormat="1" ht="15.9" customHeight="1" x14ac:dyDescent="0.3">
      <c r="A391" s="159" t="e">
        <f ca="1">[1]!wwsHide()</f>
        <v>#NAME?</v>
      </c>
      <c r="B391" s="178" t="s">
        <v>10</v>
      </c>
      <c r="C391" s="169">
        <v>8715</v>
      </c>
      <c r="D391" s="169">
        <v>8631.5</v>
      </c>
      <c r="E391" s="169">
        <v>8621.5</v>
      </c>
      <c r="F391" s="169">
        <v>8458</v>
      </c>
      <c r="G391" s="169">
        <v>8377</v>
      </c>
      <c r="H391" s="169">
        <v>8372</v>
      </c>
      <c r="I391" s="169">
        <v>8292</v>
      </c>
      <c r="J391" s="169">
        <v>8135</v>
      </c>
      <c r="K391" s="169">
        <v>8118.3333000000002</v>
      </c>
      <c r="L391" s="169">
        <v>7964.3333000000002</v>
      </c>
      <c r="M391" s="169">
        <v>7813.3333000000002</v>
      </c>
      <c r="N391" s="169">
        <v>7738.8333000000002</v>
      </c>
      <c r="O391" s="169">
        <v>7708.1665999999996</v>
      </c>
      <c r="P391" s="169">
        <v>7561.6665999999996</v>
      </c>
      <c r="Q391" s="169">
        <v>7553.3333000000002</v>
      </c>
      <c r="R391" s="169">
        <v>7480.8333000000002</v>
      </c>
      <c r="S391" s="169">
        <v>7338.8333000000002</v>
      </c>
      <c r="T391" s="169">
        <v>7131.8333000000002</v>
      </c>
      <c r="U391" s="169">
        <v>7063.3333000000002</v>
      </c>
      <c r="V391" s="169">
        <v>6950.6665999999996</v>
      </c>
      <c r="AJ391" s="160"/>
    </row>
    <row r="392" spans="1:36" s="32" customFormat="1" ht="15.9" customHeight="1" x14ac:dyDescent="0.3">
      <c r="A392" s="159" t="e">
        <f ca="1">[1]!wwsHide()</f>
        <v>#NAME?</v>
      </c>
      <c r="B392" s="178" t="s">
        <v>12</v>
      </c>
      <c r="C392" s="169">
        <v>8715</v>
      </c>
      <c r="D392" s="169">
        <v>8631.5</v>
      </c>
      <c r="E392" s="169">
        <v>8621.5</v>
      </c>
      <c r="F392" s="169">
        <v>8458</v>
      </c>
      <c r="G392" s="169">
        <v>8377</v>
      </c>
      <c r="H392" s="169">
        <v>8372</v>
      </c>
      <c r="I392" s="169">
        <v>8292</v>
      </c>
      <c r="J392" s="169">
        <v>8135</v>
      </c>
      <c r="K392" s="169">
        <v>8118.3333000000002</v>
      </c>
      <c r="L392" s="169">
        <v>7964.3333000000002</v>
      </c>
      <c r="M392" s="169">
        <v>7813.3333000000002</v>
      </c>
      <c r="N392" s="169">
        <v>7738.8333000000002</v>
      </c>
      <c r="O392" s="169">
        <v>7722.1665999999996</v>
      </c>
      <c r="P392" s="169">
        <v>7575.6665999999996</v>
      </c>
      <c r="Q392" s="169">
        <v>7567.3333000000002</v>
      </c>
      <c r="R392" s="169">
        <v>7494.8333000000002</v>
      </c>
      <c r="S392" s="169">
        <v>7352.8333000000002</v>
      </c>
      <c r="T392" s="169">
        <v>7145.8333000000002</v>
      </c>
      <c r="U392" s="169">
        <v>7077.3333000000002</v>
      </c>
      <c r="V392" s="169">
        <v>7077.3333000000002</v>
      </c>
      <c r="AJ392" s="160"/>
    </row>
    <row r="393" spans="1:36" s="32" customFormat="1" ht="15.9" customHeight="1" x14ac:dyDescent="0.3">
      <c r="A393" s="159" t="e">
        <f ca="1">[1]!wwsHide()</f>
        <v>#NAME?</v>
      </c>
      <c r="B393" s="178" t="s">
        <v>14</v>
      </c>
      <c r="C393" s="169">
        <v>8715</v>
      </c>
      <c r="D393" s="169">
        <v>8631.5</v>
      </c>
      <c r="E393" s="169">
        <v>8621.5</v>
      </c>
      <c r="F393" s="169">
        <v>8458</v>
      </c>
      <c r="G393" s="169">
        <v>8377</v>
      </c>
      <c r="H393" s="169">
        <v>8372</v>
      </c>
      <c r="I393" s="169">
        <v>8292</v>
      </c>
      <c r="J393" s="169">
        <v>8135</v>
      </c>
      <c r="K393" s="169">
        <v>8118.3333000000002</v>
      </c>
      <c r="L393" s="169">
        <v>7964.3333000000002</v>
      </c>
      <c r="M393" s="169">
        <v>7813.3333000000002</v>
      </c>
      <c r="N393" s="169">
        <v>7738.8333000000002</v>
      </c>
      <c r="O393" s="169">
        <v>7722.1665999999996</v>
      </c>
      <c r="P393" s="169">
        <v>7575.6665999999996</v>
      </c>
      <c r="Q393" s="169">
        <v>7567.3333000000002</v>
      </c>
      <c r="R393" s="169">
        <v>7494.8333000000002</v>
      </c>
      <c r="S393" s="169">
        <v>7352.8333000000002</v>
      </c>
      <c r="T393" s="169">
        <v>7145.8333000000002</v>
      </c>
      <c r="U393" s="169">
        <v>7077.3333000000002</v>
      </c>
      <c r="V393" s="169">
        <v>7077.3333000000002</v>
      </c>
      <c r="AJ393" s="160"/>
    </row>
    <row r="394" spans="1:36" s="32" customFormat="1" ht="15.9" customHeight="1" x14ac:dyDescent="0.3">
      <c r="A394" s="159" t="e">
        <f ca="1">[1]!wwsHide()</f>
        <v>#NAME?</v>
      </c>
      <c r="B394" s="178" t="s">
        <v>16</v>
      </c>
      <c r="C394" s="169">
        <v>9225.5</v>
      </c>
      <c r="D394" s="169">
        <v>9137</v>
      </c>
      <c r="E394" s="169">
        <v>9127</v>
      </c>
      <c r="F394" s="169">
        <v>8953.5</v>
      </c>
      <c r="G394" s="169">
        <v>8867.5</v>
      </c>
      <c r="H394" s="169">
        <v>8862.5</v>
      </c>
      <c r="I394" s="169">
        <v>8694.5</v>
      </c>
      <c r="J394" s="169">
        <v>8529.5</v>
      </c>
      <c r="K394" s="169">
        <v>8512.8333000000002</v>
      </c>
      <c r="L394" s="169">
        <v>8351.3333000000002</v>
      </c>
      <c r="M394" s="169">
        <v>8191.3333000000002</v>
      </c>
      <c r="N394" s="169">
        <v>8112.8333000000002</v>
      </c>
      <c r="O394" s="169">
        <v>8096.1665999999996</v>
      </c>
      <c r="P394" s="169">
        <v>7869.1665999999996</v>
      </c>
      <c r="Q394" s="169">
        <v>7860.8333000000002</v>
      </c>
      <c r="R394" s="169">
        <v>7785.3333000000002</v>
      </c>
      <c r="S394" s="169">
        <v>7637.3333000000002</v>
      </c>
      <c r="T394" s="169">
        <v>7421.8333000000002</v>
      </c>
      <c r="U394" s="169">
        <v>7350.8333000000002</v>
      </c>
      <c r="V394" s="169">
        <v>7350.8333000000002</v>
      </c>
      <c r="AJ394" s="160"/>
    </row>
    <row r="395" spans="1:36" s="32" customFormat="1" ht="15.9" customHeight="1" x14ac:dyDescent="0.3">
      <c r="A395" s="159" t="e">
        <f ca="1">[1]!wwsHide()</f>
        <v>#NAME?</v>
      </c>
      <c r="B395" s="178" t="s">
        <v>172</v>
      </c>
      <c r="C395" s="169">
        <v>9225.5</v>
      </c>
      <c r="D395" s="169">
        <v>9137</v>
      </c>
      <c r="E395" s="169">
        <v>9127</v>
      </c>
      <c r="F395" s="169">
        <v>8953.5</v>
      </c>
      <c r="G395" s="169">
        <v>8867.5</v>
      </c>
      <c r="H395" s="169">
        <v>8862.5</v>
      </c>
      <c r="I395" s="169">
        <v>8694.5</v>
      </c>
      <c r="J395" s="169">
        <v>8529.5</v>
      </c>
      <c r="K395" s="169">
        <v>8512.8333000000002</v>
      </c>
      <c r="L395" s="169">
        <v>8351.3333000000002</v>
      </c>
      <c r="M395" s="169">
        <v>8191.3333000000002</v>
      </c>
      <c r="N395" s="169">
        <v>8112.8333000000002</v>
      </c>
      <c r="O395" s="169">
        <v>8096.1665999999996</v>
      </c>
      <c r="P395" s="169">
        <v>7869.1665999999996</v>
      </c>
      <c r="Q395" s="169">
        <v>7860.8333000000002</v>
      </c>
      <c r="R395" s="169">
        <v>7785.3333000000002</v>
      </c>
      <c r="S395" s="169">
        <v>7637.3333000000002</v>
      </c>
      <c r="T395" s="169">
        <v>7421.8333000000002</v>
      </c>
      <c r="U395" s="169">
        <v>7350.8333000000002</v>
      </c>
      <c r="V395" s="169">
        <v>7350.8333000000002</v>
      </c>
      <c r="AJ395" s="160"/>
    </row>
    <row r="396" spans="1:36" s="32" customFormat="1" ht="15.9" customHeight="1" x14ac:dyDescent="0.3">
      <c r="A396" s="159" t="e">
        <f ca="1">[1]!wwsHide()</f>
        <v>#NAME?</v>
      </c>
      <c r="B396" s="178" t="s">
        <v>18</v>
      </c>
      <c r="C396" s="169">
        <v>9438</v>
      </c>
      <c r="D396" s="169">
        <v>9347.5</v>
      </c>
      <c r="E396" s="169">
        <v>9337.5</v>
      </c>
      <c r="F396" s="169">
        <v>9160</v>
      </c>
      <c r="G396" s="169">
        <v>9072</v>
      </c>
      <c r="H396" s="169">
        <v>9067</v>
      </c>
      <c r="I396" s="169">
        <v>8895</v>
      </c>
      <c r="J396" s="169">
        <v>8726</v>
      </c>
      <c r="K396" s="169">
        <v>8709.3333000000002</v>
      </c>
      <c r="L396" s="169">
        <v>8543.8333000000002</v>
      </c>
      <c r="M396" s="169">
        <v>8379.3333000000002</v>
      </c>
      <c r="N396" s="169">
        <v>8298.8333000000002</v>
      </c>
      <c r="O396" s="169">
        <v>8282.1666000000005</v>
      </c>
      <c r="P396" s="169">
        <v>8088.1665999999996</v>
      </c>
      <c r="Q396" s="169">
        <v>8079.8333000000002</v>
      </c>
      <c r="R396" s="169">
        <v>8002.3333000000002</v>
      </c>
      <c r="S396" s="169">
        <v>7850.3333000000002</v>
      </c>
      <c r="T396" s="169">
        <v>7628.8333000000002</v>
      </c>
      <c r="U396" s="169">
        <v>7555.8333000000002</v>
      </c>
      <c r="V396" s="169">
        <v>7555.8333000000002</v>
      </c>
      <c r="AJ396" s="160"/>
    </row>
    <row r="397" spans="1:36" s="32" customFormat="1" ht="15.9" customHeight="1" x14ac:dyDescent="0.3">
      <c r="A397" s="159" t="e">
        <f ca="1">[1]!wwsHide()</f>
        <v>#NAME?</v>
      </c>
      <c r="B397" s="178" t="s">
        <v>20</v>
      </c>
      <c r="C397" s="169">
        <v>9438</v>
      </c>
      <c r="D397" s="169">
        <v>9347.5</v>
      </c>
      <c r="E397" s="169">
        <v>9337.5</v>
      </c>
      <c r="F397" s="169">
        <v>9160</v>
      </c>
      <c r="G397" s="169">
        <v>9072</v>
      </c>
      <c r="H397" s="169">
        <v>9067</v>
      </c>
      <c r="I397" s="169">
        <v>8895</v>
      </c>
      <c r="J397" s="169">
        <v>8726</v>
      </c>
      <c r="K397" s="169">
        <v>8709.3333000000002</v>
      </c>
      <c r="L397" s="169">
        <v>8543.8333000000002</v>
      </c>
      <c r="M397" s="169">
        <v>8379.3333000000002</v>
      </c>
      <c r="N397" s="169">
        <v>8298.8333000000002</v>
      </c>
      <c r="O397" s="169">
        <v>8282.1666000000005</v>
      </c>
      <c r="P397" s="169">
        <v>8088.1665999999996</v>
      </c>
      <c r="Q397" s="169">
        <v>8079.8333000000002</v>
      </c>
      <c r="R397" s="169">
        <v>8002.3333000000002</v>
      </c>
      <c r="S397" s="169">
        <v>7850.3333000000002</v>
      </c>
      <c r="T397" s="169">
        <v>7628.8333000000002</v>
      </c>
      <c r="U397" s="169">
        <v>7555.8333000000002</v>
      </c>
      <c r="V397" s="169">
        <v>7555.8333000000002</v>
      </c>
      <c r="AJ397" s="160"/>
    </row>
    <row r="398" spans="1:36" s="32" customFormat="1" ht="15.9" customHeight="1" x14ac:dyDescent="0.3">
      <c r="A398" s="159" t="e">
        <f ca="1">[1]!wwsHide()</f>
        <v>#NAME?</v>
      </c>
      <c r="B398" s="178" t="s">
        <v>22</v>
      </c>
      <c r="C398" s="169">
        <v>9571</v>
      </c>
      <c r="D398" s="169">
        <v>9479</v>
      </c>
      <c r="E398" s="169">
        <v>9469</v>
      </c>
      <c r="F398" s="169">
        <v>9289</v>
      </c>
      <c r="G398" s="169">
        <v>9200</v>
      </c>
      <c r="H398" s="169">
        <v>9195</v>
      </c>
      <c r="I398" s="169">
        <v>9107</v>
      </c>
      <c r="J398" s="169">
        <v>8934</v>
      </c>
      <c r="K398" s="169">
        <v>8917.3333000000002</v>
      </c>
      <c r="L398" s="169">
        <v>8747.8333000000002</v>
      </c>
      <c r="M398" s="169">
        <v>8581.3333000000002</v>
      </c>
      <c r="N398" s="169">
        <v>8498.8333000000002</v>
      </c>
      <c r="O398" s="169">
        <v>8482.1666000000005</v>
      </c>
      <c r="P398" s="169">
        <v>8320.6666000000005</v>
      </c>
      <c r="Q398" s="169">
        <v>8312.3333000000002</v>
      </c>
      <c r="R398" s="169">
        <v>8232.3333000000002</v>
      </c>
      <c r="S398" s="169">
        <v>8075.8333000000002</v>
      </c>
      <c r="T398" s="169">
        <v>7847.8333000000002</v>
      </c>
      <c r="U398" s="169">
        <v>7772.3333000000002</v>
      </c>
      <c r="V398" s="169">
        <v>7772.3333000000002</v>
      </c>
      <c r="AJ398" s="160"/>
    </row>
    <row r="399" spans="1:36" s="32" customFormat="1" ht="15.9" customHeight="1" x14ac:dyDescent="0.3">
      <c r="A399" s="159" t="e">
        <f ca="1">[1]!wwsHide()</f>
        <v>#NAME?</v>
      </c>
      <c r="B399" s="178" t="s">
        <v>24</v>
      </c>
      <c r="C399" s="169">
        <v>10133</v>
      </c>
      <c r="D399" s="169">
        <v>10035.5</v>
      </c>
      <c r="E399" s="169">
        <v>10025.5</v>
      </c>
      <c r="F399" s="169">
        <v>9834.5</v>
      </c>
      <c r="G399" s="169">
        <v>9740</v>
      </c>
      <c r="H399" s="169">
        <v>9735</v>
      </c>
      <c r="I399" s="169">
        <v>9549.5</v>
      </c>
      <c r="J399" s="169">
        <v>9368</v>
      </c>
      <c r="K399" s="169">
        <v>9351.3333000000002</v>
      </c>
      <c r="L399" s="169">
        <v>9173.3333000000002</v>
      </c>
      <c r="M399" s="169">
        <v>8996.8333000000002</v>
      </c>
      <c r="N399" s="169">
        <v>8910.3333000000002</v>
      </c>
      <c r="O399" s="169">
        <v>8893.6666000000005</v>
      </c>
      <c r="P399" s="169">
        <v>8643.6666000000005</v>
      </c>
      <c r="Q399" s="169">
        <v>8635.3333000000002</v>
      </c>
      <c r="R399" s="169">
        <v>8552.3333000000002</v>
      </c>
      <c r="S399" s="169">
        <v>8389.3333000000002</v>
      </c>
      <c r="T399" s="169">
        <v>8151.8333000000002</v>
      </c>
      <c r="U399" s="169">
        <v>8073.3333000000002</v>
      </c>
      <c r="V399" s="169">
        <v>8073.3333000000002</v>
      </c>
      <c r="AJ399" s="160"/>
    </row>
    <row r="400" spans="1:36" s="32" customFormat="1" ht="15.9" customHeight="1" x14ac:dyDescent="0.3">
      <c r="A400" s="159" t="e">
        <f ca="1">[1]!wwsHide()</f>
        <v>#NAME?</v>
      </c>
      <c r="B400" s="178" t="s">
        <v>26</v>
      </c>
      <c r="C400" s="169">
        <v>10367</v>
      </c>
      <c r="D400" s="169">
        <v>10267.5</v>
      </c>
      <c r="E400" s="169">
        <v>10257.5</v>
      </c>
      <c r="F400" s="169">
        <v>10062</v>
      </c>
      <c r="G400" s="169">
        <v>9965</v>
      </c>
      <c r="H400" s="169">
        <v>9960</v>
      </c>
      <c r="I400" s="169">
        <v>9770.5</v>
      </c>
      <c r="J400" s="169">
        <v>9584.5</v>
      </c>
      <c r="K400" s="169">
        <v>9567.8333000000002</v>
      </c>
      <c r="L400" s="169">
        <v>9385.3333000000002</v>
      </c>
      <c r="M400" s="169">
        <v>9204.3333000000002</v>
      </c>
      <c r="N400" s="169">
        <v>9115.8333000000002</v>
      </c>
      <c r="O400" s="169">
        <v>9099.1666000000005</v>
      </c>
      <c r="P400" s="169">
        <v>8885.1666000000005</v>
      </c>
      <c r="Q400" s="169">
        <v>8876.8333000000002</v>
      </c>
      <c r="R400" s="169">
        <v>8791.3333000000002</v>
      </c>
      <c r="S400" s="169">
        <v>8623.8333000000002</v>
      </c>
      <c r="T400" s="169">
        <v>8379.8333000000002</v>
      </c>
      <c r="U400" s="169">
        <v>8299.3333000000002</v>
      </c>
      <c r="V400" s="169">
        <v>8299.3333000000002</v>
      </c>
      <c r="AJ400" s="160"/>
    </row>
    <row r="401" spans="1:36" s="32" customFormat="1" ht="15.9" customHeight="1" x14ac:dyDescent="0.3">
      <c r="A401" s="159" t="e">
        <f ca="1">[1]!wwsHide()</f>
        <v>#NAME?</v>
      </c>
      <c r="B401" s="178" t="s">
        <v>28</v>
      </c>
      <c r="C401" s="169">
        <v>10727.5</v>
      </c>
      <c r="D401" s="169">
        <v>10624.5</v>
      </c>
      <c r="E401" s="169">
        <v>10614.5</v>
      </c>
      <c r="F401" s="169">
        <v>10412</v>
      </c>
      <c r="G401" s="169">
        <v>10312</v>
      </c>
      <c r="H401" s="169">
        <v>10307</v>
      </c>
      <c r="I401" s="169">
        <v>10208</v>
      </c>
      <c r="J401" s="169">
        <v>10013.5</v>
      </c>
      <c r="K401" s="169">
        <v>9996.8333000000002</v>
      </c>
      <c r="L401" s="169">
        <v>9805.8333000000002</v>
      </c>
      <c r="M401" s="169">
        <v>9618.8333000000002</v>
      </c>
      <c r="N401" s="169">
        <v>9526.3333000000002</v>
      </c>
      <c r="O401" s="169">
        <v>9495.6666000000005</v>
      </c>
      <c r="P401" s="169">
        <v>9314.1666000000005</v>
      </c>
      <c r="Q401" s="169">
        <v>9305.8333000000002</v>
      </c>
      <c r="R401" s="169">
        <v>9215.8333000000002</v>
      </c>
      <c r="S401" s="169">
        <v>9039.8333000000002</v>
      </c>
      <c r="T401" s="169">
        <v>8783.3333000000002</v>
      </c>
      <c r="U401" s="169">
        <v>8698.8333000000002</v>
      </c>
      <c r="V401" s="169">
        <v>8586.1666000000005</v>
      </c>
      <c r="AJ401" s="160"/>
    </row>
    <row r="402" spans="1:36" s="32" customFormat="1" ht="15.9" customHeight="1" x14ac:dyDescent="0.3">
      <c r="A402" s="159" t="e">
        <f ca="1">[1]!wwsHide()</f>
        <v>#NAME?</v>
      </c>
      <c r="B402" s="178" t="s">
        <v>30</v>
      </c>
      <c r="C402" s="169">
        <v>10727.5</v>
      </c>
      <c r="D402" s="169">
        <v>10624.5</v>
      </c>
      <c r="E402" s="169">
        <v>10614.5</v>
      </c>
      <c r="F402" s="169">
        <v>10412</v>
      </c>
      <c r="G402" s="169">
        <v>10312</v>
      </c>
      <c r="H402" s="169">
        <v>10307</v>
      </c>
      <c r="I402" s="169">
        <v>10208</v>
      </c>
      <c r="J402" s="169">
        <v>10013.5</v>
      </c>
      <c r="K402" s="169">
        <v>9996.8333000000002</v>
      </c>
      <c r="L402" s="169">
        <v>9805.8333000000002</v>
      </c>
      <c r="M402" s="169">
        <v>9618.8333000000002</v>
      </c>
      <c r="N402" s="169">
        <v>9526.3333000000002</v>
      </c>
      <c r="O402" s="169">
        <v>9509.6666000000005</v>
      </c>
      <c r="P402" s="169">
        <v>9328.1666000000005</v>
      </c>
      <c r="Q402" s="169">
        <v>9319.8333000000002</v>
      </c>
      <c r="R402" s="169">
        <v>9229.8333000000002</v>
      </c>
      <c r="S402" s="169">
        <v>9053.8333000000002</v>
      </c>
      <c r="T402" s="169">
        <v>8797.3333000000002</v>
      </c>
      <c r="U402" s="169">
        <v>8712.8333000000002</v>
      </c>
      <c r="V402" s="169">
        <v>8712.8333000000002</v>
      </c>
      <c r="AJ402" s="160"/>
    </row>
    <row r="403" spans="1:36" s="32" customFormat="1" ht="15.9" customHeight="1" x14ac:dyDescent="0.3">
      <c r="A403" s="159" t="e">
        <f ca="1">[1]!wwsHide()</f>
        <v>#NAME?</v>
      </c>
      <c r="B403" s="178" t="s">
        <v>32</v>
      </c>
      <c r="C403" s="169">
        <v>11361</v>
      </c>
      <c r="D403" s="169">
        <v>11251.5</v>
      </c>
      <c r="E403" s="169">
        <v>11241.5</v>
      </c>
      <c r="F403" s="169">
        <v>11027</v>
      </c>
      <c r="G403" s="169">
        <v>10920.5</v>
      </c>
      <c r="H403" s="169">
        <v>10915.5</v>
      </c>
      <c r="I403" s="169">
        <v>10707</v>
      </c>
      <c r="J403" s="169">
        <v>10502.5</v>
      </c>
      <c r="K403" s="169">
        <v>10485.8333</v>
      </c>
      <c r="L403" s="169">
        <v>10285.3333</v>
      </c>
      <c r="M403" s="169">
        <v>10087.3333</v>
      </c>
      <c r="N403" s="169">
        <v>9990.3333000000002</v>
      </c>
      <c r="O403" s="169">
        <v>9973.6666000000005</v>
      </c>
      <c r="P403" s="169">
        <v>9692.1666000000005</v>
      </c>
      <c r="Q403" s="169">
        <v>9683.8333000000002</v>
      </c>
      <c r="R403" s="169">
        <v>9590.3333000000002</v>
      </c>
      <c r="S403" s="169">
        <v>9406.8333000000002</v>
      </c>
      <c r="T403" s="169">
        <v>9139.8333000000002</v>
      </c>
      <c r="U403" s="169">
        <v>9051.8333000000002</v>
      </c>
      <c r="V403" s="169">
        <v>9051.8333000000002</v>
      </c>
      <c r="AJ403" s="160"/>
    </row>
    <row r="404" spans="1:36" s="32" customFormat="1" ht="15.9" customHeight="1" x14ac:dyDescent="0.3">
      <c r="A404" s="159" t="e">
        <f ca="1">[1]!wwsHide()</f>
        <v>#NAME?</v>
      </c>
      <c r="B404" s="178" t="s">
        <v>34</v>
      </c>
      <c r="C404" s="169">
        <v>11624</v>
      </c>
      <c r="D404" s="169">
        <v>11512</v>
      </c>
      <c r="E404" s="169">
        <v>11502</v>
      </c>
      <c r="F404" s="169">
        <v>11282</v>
      </c>
      <c r="G404" s="169">
        <v>11173</v>
      </c>
      <c r="H404" s="169">
        <v>11168</v>
      </c>
      <c r="I404" s="169">
        <v>10954.5</v>
      </c>
      <c r="J404" s="169">
        <v>10745.5</v>
      </c>
      <c r="K404" s="169">
        <v>10728.8333</v>
      </c>
      <c r="L404" s="169">
        <v>10523.8333</v>
      </c>
      <c r="M404" s="169">
        <v>10320.3333</v>
      </c>
      <c r="N404" s="169">
        <v>10220.8333</v>
      </c>
      <c r="O404" s="169">
        <v>10204.1666</v>
      </c>
      <c r="P404" s="169">
        <v>9963.6666000000005</v>
      </c>
      <c r="Q404" s="169">
        <v>9955.3333000000002</v>
      </c>
      <c r="R404" s="169">
        <v>9859.3333000000002</v>
      </c>
      <c r="S404" s="169">
        <v>9670.8333000000002</v>
      </c>
      <c r="T404" s="169">
        <v>9396.3333000000002</v>
      </c>
      <c r="U404" s="169">
        <v>9305.8333000000002</v>
      </c>
      <c r="V404" s="169">
        <v>9305.8333000000002</v>
      </c>
      <c r="AJ404" s="160"/>
    </row>
    <row r="405" spans="1:36" s="32" customFormat="1" ht="15.9" customHeight="1" x14ac:dyDescent="0.3">
      <c r="A405" s="159" t="e">
        <f ca="1">[1]!wwsHide()</f>
        <v>#NAME?</v>
      </c>
      <c r="B405" s="178" t="s">
        <v>36</v>
      </c>
      <c r="C405" s="169">
        <v>11707.5</v>
      </c>
      <c r="D405" s="169">
        <v>11594.5</v>
      </c>
      <c r="E405" s="169">
        <v>11584.5</v>
      </c>
      <c r="F405" s="169">
        <v>11363</v>
      </c>
      <c r="G405" s="169">
        <v>11253.5</v>
      </c>
      <c r="H405" s="169">
        <v>11248.5</v>
      </c>
      <c r="I405" s="169">
        <v>11140</v>
      </c>
      <c r="J405" s="169">
        <v>10927</v>
      </c>
      <c r="K405" s="169">
        <v>10910.3333</v>
      </c>
      <c r="L405" s="169">
        <v>10701.8333</v>
      </c>
      <c r="M405" s="169">
        <v>10497.3333</v>
      </c>
      <c r="N405" s="169">
        <v>10395.8333</v>
      </c>
      <c r="O405" s="169">
        <v>10365.1666</v>
      </c>
      <c r="P405" s="169">
        <v>10166.6666</v>
      </c>
      <c r="Q405" s="169">
        <v>10158.3333</v>
      </c>
      <c r="R405" s="169">
        <v>10059.8333</v>
      </c>
      <c r="S405" s="169">
        <v>9866.8333000000002</v>
      </c>
      <c r="T405" s="169">
        <v>9586.3333000000002</v>
      </c>
      <c r="U405" s="169">
        <v>9493.8333000000002</v>
      </c>
      <c r="V405" s="169">
        <v>9381.1666000000005</v>
      </c>
      <c r="AJ405" s="160"/>
    </row>
    <row r="406" spans="1:36" s="32" customFormat="1" ht="15.9" customHeight="1" x14ac:dyDescent="0.3">
      <c r="A406" s="159" t="e">
        <f ca="1">[1]!wwsHide()</f>
        <v>#NAME?</v>
      </c>
      <c r="B406" s="178" t="s">
        <v>38</v>
      </c>
      <c r="C406" s="169">
        <v>11707.5</v>
      </c>
      <c r="D406" s="169">
        <v>11594.5</v>
      </c>
      <c r="E406" s="169">
        <v>11584.5</v>
      </c>
      <c r="F406" s="169">
        <v>11363</v>
      </c>
      <c r="G406" s="169">
        <v>11253.5</v>
      </c>
      <c r="H406" s="169">
        <v>11248.5</v>
      </c>
      <c r="I406" s="169">
        <v>11140</v>
      </c>
      <c r="J406" s="169">
        <v>10927</v>
      </c>
      <c r="K406" s="169">
        <v>10910.3333</v>
      </c>
      <c r="L406" s="169">
        <v>10701.8333</v>
      </c>
      <c r="M406" s="169">
        <v>10497.3333</v>
      </c>
      <c r="N406" s="169">
        <v>10395.8333</v>
      </c>
      <c r="O406" s="169">
        <v>10379.1666</v>
      </c>
      <c r="P406" s="169">
        <v>10180.6666</v>
      </c>
      <c r="Q406" s="169">
        <v>10172.3333</v>
      </c>
      <c r="R406" s="169">
        <v>10073.8333</v>
      </c>
      <c r="S406" s="169">
        <v>9880.8333000000002</v>
      </c>
      <c r="T406" s="169">
        <v>9600.3333000000002</v>
      </c>
      <c r="U406" s="169">
        <v>9507.8333000000002</v>
      </c>
      <c r="V406" s="169">
        <v>9507.8333000000002</v>
      </c>
      <c r="AJ406" s="160"/>
    </row>
    <row r="407" spans="1:36" s="32" customFormat="1" ht="15.9" customHeight="1" x14ac:dyDescent="0.3">
      <c r="A407" s="159" t="e">
        <f ca="1">[1]!wwsHide()</f>
        <v>#NAME?</v>
      </c>
      <c r="B407" s="178" t="s">
        <v>40</v>
      </c>
      <c r="C407" s="169">
        <v>12399.5</v>
      </c>
      <c r="D407" s="169">
        <v>12279.5</v>
      </c>
      <c r="E407" s="169">
        <v>12269.5</v>
      </c>
      <c r="F407" s="169">
        <v>12034.5</v>
      </c>
      <c r="G407" s="169">
        <v>11918</v>
      </c>
      <c r="H407" s="169">
        <v>11913</v>
      </c>
      <c r="I407" s="169">
        <v>11685</v>
      </c>
      <c r="J407" s="169">
        <v>11461.5</v>
      </c>
      <c r="K407" s="169">
        <v>11444.8333</v>
      </c>
      <c r="L407" s="169">
        <v>11225.8333</v>
      </c>
      <c r="M407" s="169">
        <v>11008.8333</v>
      </c>
      <c r="N407" s="169">
        <v>10902.3333</v>
      </c>
      <c r="O407" s="169">
        <v>10885.6666</v>
      </c>
      <c r="P407" s="169">
        <v>10577.6666</v>
      </c>
      <c r="Q407" s="169">
        <v>10569.3333</v>
      </c>
      <c r="R407" s="169">
        <v>10467.3333</v>
      </c>
      <c r="S407" s="169">
        <v>10266.8333</v>
      </c>
      <c r="T407" s="169">
        <v>9974.8333000000002</v>
      </c>
      <c r="U407" s="169">
        <v>9878.3333000000002</v>
      </c>
      <c r="V407" s="169">
        <v>9878.3333000000002</v>
      </c>
      <c r="AJ407" s="160"/>
    </row>
    <row r="408" spans="1:36" s="32" customFormat="1" ht="15.9" customHeight="1" x14ac:dyDescent="0.3">
      <c r="A408" s="159" t="e">
        <f ca="1">[1]!wwsHide()</f>
        <v>#NAME?</v>
      </c>
      <c r="B408" s="178" t="s">
        <v>42</v>
      </c>
      <c r="C408" s="169">
        <v>12687.5</v>
      </c>
      <c r="D408" s="169">
        <v>12565</v>
      </c>
      <c r="E408" s="169">
        <v>12555</v>
      </c>
      <c r="F408" s="169">
        <v>12314.5</v>
      </c>
      <c r="G408" s="169">
        <v>12195.5</v>
      </c>
      <c r="H408" s="169">
        <v>12190.5</v>
      </c>
      <c r="I408" s="169">
        <v>11957</v>
      </c>
      <c r="J408" s="169">
        <v>11728</v>
      </c>
      <c r="K408" s="169">
        <v>11711.3333</v>
      </c>
      <c r="L408" s="169">
        <v>11486.8333</v>
      </c>
      <c r="M408" s="169">
        <v>11264.3333</v>
      </c>
      <c r="N408" s="169">
        <v>11155.3333</v>
      </c>
      <c r="O408" s="169">
        <v>11138.6666</v>
      </c>
      <c r="P408" s="169">
        <v>10875.6666</v>
      </c>
      <c r="Q408" s="169">
        <v>10867.3333</v>
      </c>
      <c r="R408" s="169">
        <v>10762.3333</v>
      </c>
      <c r="S408" s="169">
        <v>10555.8333</v>
      </c>
      <c r="T408" s="169">
        <v>10255.3333</v>
      </c>
      <c r="U408" s="169">
        <v>10156.3333</v>
      </c>
      <c r="V408" s="169">
        <v>10156.3333</v>
      </c>
      <c r="AJ408" s="160"/>
    </row>
    <row r="409" spans="1:36" s="32" customFormat="1" ht="15.9" customHeight="1" x14ac:dyDescent="0.3">
      <c r="A409" s="159" t="e">
        <f ca="1">[1]!wwsHide()</f>
        <v>#NAME?</v>
      </c>
      <c r="B409" s="165"/>
      <c r="C409" s="170"/>
      <c r="D409" s="170"/>
      <c r="E409" s="170"/>
      <c r="F409" s="170"/>
      <c r="G409" s="170"/>
      <c r="H409" s="170"/>
      <c r="I409" s="170"/>
      <c r="M409" s="170"/>
      <c r="N409" s="170"/>
      <c r="O409" s="170"/>
      <c r="P409" s="170"/>
      <c r="Q409" s="170"/>
      <c r="R409" s="170"/>
      <c r="S409" s="170"/>
      <c r="AJ409" s="160"/>
    </row>
    <row r="410" spans="1:36" s="32" customFormat="1" ht="15.9" customHeight="1" x14ac:dyDescent="0.3">
      <c r="A410" s="159" t="e">
        <f ca="1">[1]!wwsHide()</f>
        <v>#NAME?</v>
      </c>
      <c r="B410" s="165" t="s">
        <v>47</v>
      </c>
      <c r="C410" s="171"/>
      <c r="D410" s="171"/>
      <c r="E410" s="170"/>
      <c r="F410" s="170"/>
      <c r="G410" s="171"/>
      <c r="H410" s="170"/>
      <c r="I410" s="170"/>
      <c r="J410" s="63"/>
      <c r="K410" s="63"/>
      <c r="M410" s="170"/>
      <c r="N410" s="170"/>
      <c r="O410" s="170"/>
      <c r="P410" s="170"/>
      <c r="Q410" s="170"/>
      <c r="R410" s="170"/>
      <c r="S410" s="170"/>
      <c r="AJ410" s="160"/>
    </row>
    <row r="411" spans="1:36" s="32" customFormat="1" ht="15.9" customHeight="1" x14ac:dyDescent="0.3">
      <c r="A411" s="159" t="e">
        <f ca="1">[1]!wwsHide()</f>
        <v>#NAME?</v>
      </c>
      <c r="B411" s="178" t="s">
        <v>2</v>
      </c>
      <c r="C411" s="172">
        <v>7805.5</v>
      </c>
      <c r="D411" s="173">
        <v>7728</v>
      </c>
      <c r="E411" s="172">
        <v>7728</v>
      </c>
      <c r="F411" s="172">
        <v>7576.5</v>
      </c>
      <c r="G411" s="173">
        <v>7501.5</v>
      </c>
      <c r="H411" s="172">
        <v>7501.5</v>
      </c>
      <c r="I411" s="172">
        <v>7427</v>
      </c>
      <c r="J411" s="173">
        <v>7281.5</v>
      </c>
      <c r="K411" s="172">
        <v>7281.5</v>
      </c>
      <c r="L411" s="172">
        <v>7138.5</v>
      </c>
      <c r="M411" s="174">
        <v>6998.5</v>
      </c>
      <c r="N411" s="175">
        <v>6929</v>
      </c>
      <c r="O411" s="174">
        <v>6929</v>
      </c>
      <c r="P411" s="175">
        <v>6793</v>
      </c>
      <c r="Q411" s="174">
        <v>6793</v>
      </c>
      <c r="R411" s="174">
        <v>6725.5</v>
      </c>
      <c r="S411" s="174">
        <v>6593.5</v>
      </c>
      <c r="T411" s="174">
        <v>6401.5</v>
      </c>
      <c r="U411" s="175">
        <v>6338</v>
      </c>
      <c r="V411" s="174">
        <v>6338</v>
      </c>
      <c r="AJ411" s="160"/>
    </row>
    <row r="412" spans="1:36" s="32" customFormat="1" ht="15.9" customHeight="1" x14ac:dyDescent="0.3">
      <c r="A412" s="159" t="e">
        <f ca="1">[1]!wwsHide()</f>
        <v>#NAME?</v>
      </c>
      <c r="B412" s="179" t="s">
        <v>4</v>
      </c>
      <c r="C412" s="171">
        <v>7805.5</v>
      </c>
      <c r="D412" s="171">
        <v>7728</v>
      </c>
      <c r="E412" s="171">
        <v>7728</v>
      </c>
      <c r="F412" s="171">
        <v>7576.5</v>
      </c>
      <c r="G412" s="171">
        <v>7501.5</v>
      </c>
      <c r="H412" s="171">
        <v>7501.5</v>
      </c>
      <c r="I412" s="171">
        <v>7427</v>
      </c>
      <c r="J412" s="171">
        <v>7281.5</v>
      </c>
      <c r="K412" s="171">
        <v>7281.5</v>
      </c>
      <c r="L412" s="171">
        <v>7138.5</v>
      </c>
      <c r="M412" s="170">
        <v>6998.5</v>
      </c>
      <c r="N412" s="170">
        <v>6929</v>
      </c>
      <c r="O412" s="170">
        <v>6929</v>
      </c>
      <c r="P412" s="170">
        <v>6793</v>
      </c>
      <c r="Q412" s="170">
        <v>6793</v>
      </c>
      <c r="R412" s="170">
        <v>6725.5</v>
      </c>
      <c r="S412" s="170">
        <v>6593.5</v>
      </c>
      <c r="T412" s="170">
        <v>6401.5</v>
      </c>
      <c r="U412" s="170">
        <v>6338</v>
      </c>
      <c r="V412" s="170">
        <v>6338</v>
      </c>
      <c r="AJ412" s="160"/>
    </row>
    <row r="413" spans="1:36" s="32" customFormat="1" ht="15.9" customHeight="1" x14ac:dyDescent="0.3">
      <c r="A413" s="159" t="e">
        <f ca="1">[1]!wwsHide()</f>
        <v>#NAME?</v>
      </c>
      <c r="B413" s="178" t="s">
        <v>6</v>
      </c>
      <c r="C413" s="172">
        <v>8277</v>
      </c>
      <c r="D413" s="173">
        <v>8195</v>
      </c>
      <c r="E413" s="172">
        <v>8195</v>
      </c>
      <c r="F413" s="172">
        <v>8034.5</v>
      </c>
      <c r="G413" s="173">
        <v>7955</v>
      </c>
      <c r="H413" s="172">
        <v>7955</v>
      </c>
      <c r="I413" s="172">
        <v>7799</v>
      </c>
      <c r="J413" s="173">
        <v>7646</v>
      </c>
      <c r="K413" s="172">
        <v>7646</v>
      </c>
      <c r="L413" s="172">
        <v>7496</v>
      </c>
      <c r="M413" s="174">
        <v>7347</v>
      </c>
      <c r="N413" s="175">
        <v>7274.5</v>
      </c>
      <c r="O413" s="174">
        <v>7274.5</v>
      </c>
      <c r="P413" s="175">
        <v>7064</v>
      </c>
      <c r="Q413" s="174">
        <v>7064</v>
      </c>
      <c r="R413" s="174">
        <v>6994</v>
      </c>
      <c r="S413" s="174">
        <v>6857</v>
      </c>
      <c r="T413" s="174">
        <v>6657.5</v>
      </c>
      <c r="U413" s="175">
        <v>6591.5</v>
      </c>
      <c r="V413" s="174">
        <v>6591.5</v>
      </c>
      <c r="AJ413" s="160"/>
    </row>
    <row r="414" spans="1:36" s="32" customFormat="1" ht="15.9" customHeight="1" x14ac:dyDescent="0.3">
      <c r="A414" s="159" t="e">
        <f ca="1">[1]!wwsHide()</f>
        <v>#NAME?</v>
      </c>
      <c r="B414" s="178" t="s">
        <v>8</v>
      </c>
      <c r="C414" s="172">
        <v>8474</v>
      </c>
      <c r="D414" s="173">
        <v>8390</v>
      </c>
      <c r="E414" s="172">
        <v>8390</v>
      </c>
      <c r="F414" s="172">
        <v>8225.5</v>
      </c>
      <c r="G414" s="173">
        <v>8144</v>
      </c>
      <c r="H414" s="172">
        <v>8144</v>
      </c>
      <c r="I414" s="172">
        <v>7984.5</v>
      </c>
      <c r="J414" s="173">
        <v>7828</v>
      </c>
      <c r="K414" s="172">
        <v>7828</v>
      </c>
      <c r="L414" s="172">
        <v>7674.5</v>
      </c>
      <c r="M414" s="174">
        <v>7522.5</v>
      </c>
      <c r="N414" s="175">
        <v>7448</v>
      </c>
      <c r="O414" s="174">
        <v>7448</v>
      </c>
      <c r="P414" s="175">
        <v>7268</v>
      </c>
      <c r="Q414" s="174">
        <v>7268</v>
      </c>
      <c r="R414" s="174">
        <v>7196</v>
      </c>
      <c r="S414" s="174">
        <v>7055</v>
      </c>
      <c r="T414" s="174">
        <v>6849.5</v>
      </c>
      <c r="U414" s="175">
        <v>6781.5</v>
      </c>
      <c r="V414" s="174">
        <v>6781.5</v>
      </c>
      <c r="AJ414" s="160"/>
    </row>
    <row r="415" spans="1:36" s="32" customFormat="1" ht="15.9" customHeight="1" x14ac:dyDescent="0.3">
      <c r="A415" s="159" t="e">
        <f ca="1">[1]!wwsHide()</f>
        <v>#NAME?</v>
      </c>
      <c r="B415" s="178" t="s">
        <v>10</v>
      </c>
      <c r="C415" s="172">
        <v>8415</v>
      </c>
      <c r="D415" s="173">
        <v>8331.5</v>
      </c>
      <c r="E415" s="172">
        <v>8331.5</v>
      </c>
      <c r="F415" s="172">
        <v>8168</v>
      </c>
      <c r="G415" s="173">
        <v>8087</v>
      </c>
      <c r="H415" s="172">
        <v>8087</v>
      </c>
      <c r="I415" s="172">
        <v>8007</v>
      </c>
      <c r="J415" s="173">
        <v>7850</v>
      </c>
      <c r="K415" s="172">
        <v>7850</v>
      </c>
      <c r="L415" s="172">
        <v>7696</v>
      </c>
      <c r="M415" s="174">
        <v>7545</v>
      </c>
      <c r="N415" s="175">
        <v>7470.5</v>
      </c>
      <c r="O415" s="174">
        <v>7470.5</v>
      </c>
      <c r="P415" s="175">
        <v>7324</v>
      </c>
      <c r="Q415" s="174">
        <v>7324</v>
      </c>
      <c r="R415" s="174">
        <v>7251.5</v>
      </c>
      <c r="S415" s="174">
        <v>7109.5</v>
      </c>
      <c r="T415" s="174">
        <v>6902.5</v>
      </c>
      <c r="U415" s="175">
        <v>6834</v>
      </c>
      <c r="V415" s="174">
        <v>6834</v>
      </c>
      <c r="AJ415" s="160"/>
    </row>
    <row r="416" spans="1:36" s="32" customFormat="1" ht="15.9" customHeight="1" x14ac:dyDescent="0.3">
      <c r="A416" s="159" t="e">
        <f ca="1">[1]!wwsHide()</f>
        <v>#NAME?</v>
      </c>
      <c r="B416" s="179" t="s">
        <v>12</v>
      </c>
      <c r="C416" s="171">
        <v>8415</v>
      </c>
      <c r="D416" s="171">
        <v>8331.5</v>
      </c>
      <c r="E416" s="171">
        <v>8331.5</v>
      </c>
      <c r="F416" s="171">
        <v>8168</v>
      </c>
      <c r="G416" s="171">
        <v>8087</v>
      </c>
      <c r="H416" s="171">
        <v>8087</v>
      </c>
      <c r="I416" s="171">
        <v>8007</v>
      </c>
      <c r="J416" s="171">
        <v>7850</v>
      </c>
      <c r="K416" s="171">
        <v>7850</v>
      </c>
      <c r="L416" s="171">
        <v>7696</v>
      </c>
      <c r="M416" s="170">
        <v>7545</v>
      </c>
      <c r="N416" s="170">
        <v>7470.5</v>
      </c>
      <c r="O416" s="170">
        <v>7470.5</v>
      </c>
      <c r="P416" s="170">
        <v>7324</v>
      </c>
      <c r="Q416" s="170">
        <v>7324</v>
      </c>
      <c r="R416" s="170">
        <v>7251.5</v>
      </c>
      <c r="S416" s="170">
        <v>7109.5</v>
      </c>
      <c r="T416" s="170">
        <v>6902.5</v>
      </c>
      <c r="U416" s="170">
        <v>6834</v>
      </c>
      <c r="V416" s="170">
        <v>6834</v>
      </c>
      <c r="AJ416" s="160"/>
    </row>
    <row r="417" spans="1:36" s="32" customFormat="1" ht="15.9" customHeight="1" x14ac:dyDescent="0.3">
      <c r="A417" s="159" t="e">
        <f ca="1">[1]!wwsHide()</f>
        <v>#NAME?</v>
      </c>
      <c r="B417" s="179" t="s">
        <v>14</v>
      </c>
      <c r="C417" s="171">
        <v>8415</v>
      </c>
      <c r="D417" s="171">
        <v>8331.5</v>
      </c>
      <c r="E417" s="171">
        <v>8331.5</v>
      </c>
      <c r="F417" s="171">
        <v>8168</v>
      </c>
      <c r="G417" s="171">
        <v>8087</v>
      </c>
      <c r="H417" s="171">
        <v>8087</v>
      </c>
      <c r="I417" s="171">
        <v>8007</v>
      </c>
      <c r="J417" s="171">
        <v>7850</v>
      </c>
      <c r="K417" s="171">
        <v>7850</v>
      </c>
      <c r="L417" s="171">
        <v>7696</v>
      </c>
      <c r="M417" s="170">
        <v>7545</v>
      </c>
      <c r="N417" s="170">
        <v>7470.5</v>
      </c>
      <c r="O417" s="170">
        <v>7470.5</v>
      </c>
      <c r="P417" s="170">
        <v>7324</v>
      </c>
      <c r="Q417" s="170">
        <v>7324</v>
      </c>
      <c r="R417" s="170">
        <v>7251.5</v>
      </c>
      <c r="S417" s="170">
        <v>7109.5</v>
      </c>
      <c r="T417" s="170">
        <v>6902.5</v>
      </c>
      <c r="U417" s="170">
        <v>6834</v>
      </c>
      <c r="V417" s="170">
        <v>6834</v>
      </c>
      <c r="AJ417" s="160"/>
    </row>
    <row r="418" spans="1:36" s="32" customFormat="1" ht="15.9" customHeight="1" x14ac:dyDescent="0.3">
      <c r="A418" s="159" t="e">
        <f ca="1">[1]!wwsHide()</f>
        <v>#NAME?</v>
      </c>
      <c r="B418" s="178" t="s">
        <v>16</v>
      </c>
      <c r="C418" s="172">
        <v>8925.5</v>
      </c>
      <c r="D418" s="173">
        <v>8837</v>
      </c>
      <c r="E418" s="172">
        <v>8837</v>
      </c>
      <c r="F418" s="172">
        <v>8663.5</v>
      </c>
      <c r="G418" s="173">
        <v>8577.5</v>
      </c>
      <c r="H418" s="172">
        <v>8577.5</v>
      </c>
      <c r="I418" s="172">
        <v>8409.5</v>
      </c>
      <c r="J418" s="173">
        <v>8244.5</v>
      </c>
      <c r="K418" s="172">
        <v>8244.5</v>
      </c>
      <c r="L418" s="172">
        <v>8083</v>
      </c>
      <c r="M418" s="174">
        <v>7923</v>
      </c>
      <c r="N418" s="175">
        <v>7844.5</v>
      </c>
      <c r="O418" s="174">
        <v>7844.5</v>
      </c>
      <c r="P418" s="175">
        <v>7617.5</v>
      </c>
      <c r="Q418" s="174">
        <v>7617.5</v>
      </c>
      <c r="R418" s="174">
        <v>7542</v>
      </c>
      <c r="S418" s="174">
        <v>7394</v>
      </c>
      <c r="T418" s="174">
        <v>7178.5</v>
      </c>
      <c r="U418" s="175">
        <v>7107.5</v>
      </c>
      <c r="V418" s="174">
        <v>7107.5</v>
      </c>
      <c r="AJ418" s="160"/>
    </row>
    <row r="419" spans="1:36" s="32" customFormat="1" ht="15.9" customHeight="1" x14ac:dyDescent="0.3">
      <c r="A419" s="159" t="e">
        <f ca="1">[1]!wwsHide()</f>
        <v>#NAME?</v>
      </c>
      <c r="B419" s="179" t="s">
        <v>172</v>
      </c>
      <c r="C419" s="171">
        <v>8925.5</v>
      </c>
      <c r="D419" s="171">
        <v>8837</v>
      </c>
      <c r="E419" s="171">
        <v>8837</v>
      </c>
      <c r="F419" s="171">
        <v>8663.5</v>
      </c>
      <c r="G419" s="171">
        <v>8577.5</v>
      </c>
      <c r="H419" s="171">
        <v>8577.5</v>
      </c>
      <c r="I419" s="171">
        <v>8409.5</v>
      </c>
      <c r="J419" s="171">
        <v>8244.5</v>
      </c>
      <c r="K419" s="171">
        <v>8244.5</v>
      </c>
      <c r="L419" s="171">
        <v>8083</v>
      </c>
      <c r="M419" s="170">
        <v>7923</v>
      </c>
      <c r="N419" s="170">
        <v>7844.5</v>
      </c>
      <c r="O419" s="170">
        <v>7844.5</v>
      </c>
      <c r="P419" s="170">
        <v>7617.5</v>
      </c>
      <c r="Q419" s="170">
        <v>7617.5</v>
      </c>
      <c r="R419" s="170">
        <v>7542</v>
      </c>
      <c r="S419" s="170">
        <v>7394</v>
      </c>
      <c r="T419" s="170">
        <v>7178.5</v>
      </c>
      <c r="U419" s="170">
        <v>7107.5</v>
      </c>
      <c r="V419" s="170">
        <v>7107.5</v>
      </c>
      <c r="AJ419" s="160"/>
    </row>
    <row r="420" spans="1:36" s="32" customFormat="1" ht="15.9" customHeight="1" x14ac:dyDescent="0.3">
      <c r="A420" s="159" t="e">
        <f ca="1">[1]!wwsHide()</f>
        <v>#NAME?</v>
      </c>
      <c r="B420" s="178" t="s">
        <v>18</v>
      </c>
      <c r="C420" s="172">
        <v>9138</v>
      </c>
      <c r="D420" s="173">
        <v>9047.5</v>
      </c>
      <c r="E420" s="172">
        <v>9047.5</v>
      </c>
      <c r="F420" s="172">
        <v>8870</v>
      </c>
      <c r="G420" s="173">
        <v>8782</v>
      </c>
      <c r="H420" s="172">
        <v>8782</v>
      </c>
      <c r="I420" s="172">
        <v>8610</v>
      </c>
      <c r="J420" s="173">
        <v>8441</v>
      </c>
      <c r="K420" s="172">
        <v>8441</v>
      </c>
      <c r="L420" s="172">
        <v>8275.5</v>
      </c>
      <c r="M420" s="174">
        <v>8111</v>
      </c>
      <c r="N420" s="175">
        <v>8030.5</v>
      </c>
      <c r="O420" s="174">
        <v>8030.5</v>
      </c>
      <c r="P420" s="175">
        <v>7836.5</v>
      </c>
      <c r="Q420" s="174">
        <v>7836.5</v>
      </c>
      <c r="R420" s="174">
        <v>7759</v>
      </c>
      <c r="S420" s="174">
        <v>7607</v>
      </c>
      <c r="T420" s="174">
        <v>7385.5</v>
      </c>
      <c r="U420" s="175">
        <v>7312.5</v>
      </c>
      <c r="V420" s="174">
        <v>7312.5</v>
      </c>
      <c r="AJ420" s="160"/>
    </row>
    <row r="421" spans="1:36" s="32" customFormat="1" ht="15.9" customHeight="1" x14ac:dyDescent="0.3">
      <c r="A421" s="159" t="e">
        <f ca="1">[1]!wwsHide()</f>
        <v>#NAME?</v>
      </c>
      <c r="B421" s="179" t="s">
        <v>20</v>
      </c>
      <c r="C421" s="171">
        <v>9138</v>
      </c>
      <c r="D421" s="171">
        <v>9047.5</v>
      </c>
      <c r="E421" s="171">
        <v>9047.5</v>
      </c>
      <c r="F421" s="171">
        <v>8870</v>
      </c>
      <c r="G421" s="171">
        <v>8782</v>
      </c>
      <c r="H421" s="171">
        <v>8782</v>
      </c>
      <c r="I421" s="171">
        <v>8610</v>
      </c>
      <c r="J421" s="171">
        <v>8441</v>
      </c>
      <c r="K421" s="171">
        <v>8441</v>
      </c>
      <c r="L421" s="171">
        <v>8275.5</v>
      </c>
      <c r="M421" s="170">
        <v>8111</v>
      </c>
      <c r="N421" s="170">
        <v>8030.5</v>
      </c>
      <c r="O421" s="170">
        <v>8030.5</v>
      </c>
      <c r="P421" s="170">
        <v>7836.5</v>
      </c>
      <c r="Q421" s="170">
        <v>7836.5</v>
      </c>
      <c r="R421" s="170">
        <v>7759</v>
      </c>
      <c r="S421" s="170">
        <v>7607</v>
      </c>
      <c r="T421" s="170">
        <v>7385.5</v>
      </c>
      <c r="U421" s="170">
        <v>7312.5</v>
      </c>
      <c r="V421" s="170">
        <v>7312.5</v>
      </c>
      <c r="AJ421" s="160"/>
    </row>
    <row r="422" spans="1:36" s="32" customFormat="1" ht="15.9" customHeight="1" x14ac:dyDescent="0.3">
      <c r="A422" s="159" t="e">
        <f ca="1">[1]!wwsHide()</f>
        <v>#NAME?</v>
      </c>
      <c r="B422" s="178" t="s">
        <v>22</v>
      </c>
      <c r="C422" s="172">
        <v>9271</v>
      </c>
      <c r="D422" s="173">
        <v>9179</v>
      </c>
      <c r="E422" s="172">
        <v>9179</v>
      </c>
      <c r="F422" s="172">
        <v>8999</v>
      </c>
      <c r="G422" s="173">
        <v>8910</v>
      </c>
      <c r="H422" s="172">
        <v>8910</v>
      </c>
      <c r="I422" s="172">
        <v>8822</v>
      </c>
      <c r="J422" s="173">
        <v>8649</v>
      </c>
      <c r="K422" s="172">
        <v>8649</v>
      </c>
      <c r="L422" s="172">
        <v>8479.5</v>
      </c>
      <c r="M422" s="174">
        <v>8313</v>
      </c>
      <c r="N422" s="175">
        <v>8230.5</v>
      </c>
      <c r="O422" s="174">
        <v>8230.5</v>
      </c>
      <c r="P422" s="175">
        <v>8069</v>
      </c>
      <c r="Q422" s="174">
        <v>8069</v>
      </c>
      <c r="R422" s="174">
        <v>7989</v>
      </c>
      <c r="S422" s="174">
        <v>7832.5</v>
      </c>
      <c r="T422" s="174">
        <v>7604.5</v>
      </c>
      <c r="U422" s="175">
        <v>7529</v>
      </c>
      <c r="V422" s="174">
        <v>7529</v>
      </c>
      <c r="AJ422" s="160"/>
    </row>
    <row r="423" spans="1:36" s="32" customFormat="1" ht="15.9" customHeight="1" x14ac:dyDescent="0.3">
      <c r="A423" s="159" t="e">
        <f ca="1">[1]!wwsHide()</f>
        <v>#NAME?</v>
      </c>
      <c r="B423" s="178" t="s">
        <v>24</v>
      </c>
      <c r="C423" s="172">
        <v>9833</v>
      </c>
      <c r="D423" s="173">
        <v>9735.5</v>
      </c>
      <c r="E423" s="172">
        <v>9735.5</v>
      </c>
      <c r="F423" s="172">
        <v>9544.5</v>
      </c>
      <c r="G423" s="173">
        <v>9450</v>
      </c>
      <c r="H423" s="172">
        <v>9450</v>
      </c>
      <c r="I423" s="172">
        <v>9264.5</v>
      </c>
      <c r="J423" s="173">
        <v>9083</v>
      </c>
      <c r="K423" s="172">
        <v>9083</v>
      </c>
      <c r="L423" s="172">
        <v>8905</v>
      </c>
      <c r="M423" s="174">
        <v>8728.5</v>
      </c>
      <c r="N423" s="175">
        <v>8642</v>
      </c>
      <c r="O423" s="174">
        <v>8642</v>
      </c>
      <c r="P423" s="175">
        <v>8392</v>
      </c>
      <c r="Q423" s="174">
        <v>8392</v>
      </c>
      <c r="R423" s="174">
        <v>8309</v>
      </c>
      <c r="S423" s="174">
        <v>8146</v>
      </c>
      <c r="T423" s="174">
        <v>7908.5</v>
      </c>
      <c r="U423" s="175">
        <v>7830</v>
      </c>
      <c r="V423" s="174">
        <v>7830</v>
      </c>
      <c r="AJ423" s="160"/>
    </row>
    <row r="424" spans="1:36" s="32" customFormat="1" ht="15.9" customHeight="1" x14ac:dyDescent="0.3">
      <c r="A424" s="159" t="e">
        <f ca="1">[1]!wwsHide()</f>
        <v>#NAME?</v>
      </c>
      <c r="B424" s="178" t="s">
        <v>26</v>
      </c>
      <c r="C424" s="172">
        <v>10067</v>
      </c>
      <c r="D424" s="173">
        <v>9967.5</v>
      </c>
      <c r="E424" s="172">
        <v>9967.5</v>
      </c>
      <c r="F424" s="172">
        <v>9772</v>
      </c>
      <c r="G424" s="173">
        <v>9675</v>
      </c>
      <c r="H424" s="172">
        <v>9675</v>
      </c>
      <c r="I424" s="172">
        <v>9485.5</v>
      </c>
      <c r="J424" s="173">
        <v>9299.5</v>
      </c>
      <c r="K424" s="172">
        <v>9299.5</v>
      </c>
      <c r="L424" s="172">
        <v>9117</v>
      </c>
      <c r="M424" s="174">
        <v>8936</v>
      </c>
      <c r="N424" s="175">
        <v>8847.5</v>
      </c>
      <c r="O424" s="174">
        <v>8847.5</v>
      </c>
      <c r="P424" s="175">
        <v>8633.5</v>
      </c>
      <c r="Q424" s="174">
        <v>8633.5</v>
      </c>
      <c r="R424" s="174">
        <v>8548</v>
      </c>
      <c r="S424" s="174">
        <v>8380.5</v>
      </c>
      <c r="T424" s="174">
        <v>8136.5</v>
      </c>
      <c r="U424" s="175">
        <v>8056</v>
      </c>
      <c r="V424" s="174">
        <v>8056</v>
      </c>
      <c r="AJ424" s="160"/>
    </row>
    <row r="425" spans="1:36" s="32" customFormat="1" ht="15.9" customHeight="1" x14ac:dyDescent="0.3">
      <c r="A425" s="159" t="e">
        <f ca="1">[1]!wwsHide()</f>
        <v>#NAME?</v>
      </c>
      <c r="B425" s="178" t="s">
        <v>28</v>
      </c>
      <c r="C425" s="172">
        <v>10427.5</v>
      </c>
      <c r="D425" s="173">
        <v>10324.5</v>
      </c>
      <c r="E425" s="172">
        <v>10324.5</v>
      </c>
      <c r="F425" s="172">
        <v>10122</v>
      </c>
      <c r="G425" s="173">
        <v>10022</v>
      </c>
      <c r="H425" s="172">
        <v>10022</v>
      </c>
      <c r="I425" s="172">
        <v>9923</v>
      </c>
      <c r="J425" s="173">
        <v>9728.5</v>
      </c>
      <c r="K425" s="172">
        <v>9728.5</v>
      </c>
      <c r="L425" s="172">
        <v>9537.5</v>
      </c>
      <c r="M425" s="174">
        <v>9350.5</v>
      </c>
      <c r="N425" s="175">
        <v>9258</v>
      </c>
      <c r="O425" s="174">
        <v>9258</v>
      </c>
      <c r="P425" s="175">
        <v>9076.5</v>
      </c>
      <c r="Q425" s="174">
        <v>9076.5</v>
      </c>
      <c r="R425" s="174">
        <v>8986.5</v>
      </c>
      <c r="S425" s="174">
        <v>8810.5</v>
      </c>
      <c r="T425" s="174">
        <v>8554</v>
      </c>
      <c r="U425" s="175">
        <v>8469.5</v>
      </c>
      <c r="V425" s="174">
        <v>8469.5</v>
      </c>
      <c r="AJ425" s="160"/>
    </row>
    <row r="426" spans="1:36" s="32" customFormat="1" ht="15.9" customHeight="1" x14ac:dyDescent="0.3">
      <c r="A426" s="159" t="e">
        <f ca="1">[1]!wwsHide()</f>
        <v>#NAME?</v>
      </c>
      <c r="B426" s="179" t="s">
        <v>30</v>
      </c>
      <c r="C426" s="171">
        <v>10427.5</v>
      </c>
      <c r="D426" s="171">
        <v>10324.5</v>
      </c>
      <c r="E426" s="171">
        <v>10324.5</v>
      </c>
      <c r="F426" s="171">
        <v>10122</v>
      </c>
      <c r="G426" s="171">
        <v>10022</v>
      </c>
      <c r="H426" s="171">
        <v>10022</v>
      </c>
      <c r="I426" s="171">
        <v>9923</v>
      </c>
      <c r="J426" s="171">
        <v>9728.5</v>
      </c>
      <c r="K426" s="171">
        <v>9728.5</v>
      </c>
      <c r="L426" s="171">
        <v>9537.5</v>
      </c>
      <c r="M426" s="170">
        <v>9350.5</v>
      </c>
      <c r="N426" s="170">
        <v>9258</v>
      </c>
      <c r="O426" s="170">
        <v>9258</v>
      </c>
      <c r="P426" s="170">
        <v>9076.5</v>
      </c>
      <c r="Q426" s="170">
        <v>9076.5</v>
      </c>
      <c r="R426" s="170">
        <v>8986.5</v>
      </c>
      <c r="S426" s="170">
        <v>8810.5</v>
      </c>
      <c r="T426" s="170">
        <v>8554</v>
      </c>
      <c r="U426" s="170">
        <v>8469.5</v>
      </c>
      <c r="V426" s="170">
        <v>8469.5</v>
      </c>
      <c r="AJ426" s="160"/>
    </row>
    <row r="427" spans="1:36" s="32" customFormat="1" ht="15.9" customHeight="1" x14ac:dyDescent="0.3">
      <c r="A427" s="159" t="e">
        <f ca="1">[1]!wwsHide()</f>
        <v>#NAME?</v>
      </c>
      <c r="B427" s="178" t="s">
        <v>32</v>
      </c>
      <c r="C427" s="172">
        <v>11061</v>
      </c>
      <c r="D427" s="173">
        <v>10951.5</v>
      </c>
      <c r="E427" s="172">
        <v>10951.5</v>
      </c>
      <c r="F427" s="172">
        <v>10737</v>
      </c>
      <c r="G427" s="173">
        <v>10630.5</v>
      </c>
      <c r="H427" s="172">
        <v>10630.5</v>
      </c>
      <c r="I427" s="172">
        <v>10422</v>
      </c>
      <c r="J427" s="173">
        <v>10217.5</v>
      </c>
      <c r="K427" s="172">
        <v>10217.5</v>
      </c>
      <c r="L427" s="172">
        <v>10017</v>
      </c>
      <c r="M427" s="174">
        <v>9819</v>
      </c>
      <c r="N427" s="175">
        <v>9722</v>
      </c>
      <c r="O427" s="174">
        <v>9722</v>
      </c>
      <c r="P427" s="175">
        <v>9440.5</v>
      </c>
      <c r="Q427" s="174">
        <v>9440.5</v>
      </c>
      <c r="R427" s="174">
        <v>9347</v>
      </c>
      <c r="S427" s="174">
        <v>9163.5</v>
      </c>
      <c r="T427" s="174">
        <v>8896.5</v>
      </c>
      <c r="U427" s="175">
        <v>8808.5</v>
      </c>
      <c r="V427" s="174">
        <v>8808.5</v>
      </c>
      <c r="AJ427" s="160"/>
    </row>
    <row r="428" spans="1:36" s="32" customFormat="1" ht="15.9" customHeight="1" x14ac:dyDescent="0.3">
      <c r="A428" s="159" t="e">
        <f ca="1">[1]!wwsHide()</f>
        <v>#NAME?</v>
      </c>
      <c r="B428" s="178" t="s">
        <v>34</v>
      </c>
      <c r="C428" s="172">
        <v>11324</v>
      </c>
      <c r="D428" s="173">
        <v>11212</v>
      </c>
      <c r="E428" s="172">
        <v>11212</v>
      </c>
      <c r="F428" s="172">
        <v>10992</v>
      </c>
      <c r="G428" s="173">
        <v>10883</v>
      </c>
      <c r="H428" s="172">
        <v>10883</v>
      </c>
      <c r="I428" s="172">
        <v>10669.5</v>
      </c>
      <c r="J428" s="173">
        <v>10460.5</v>
      </c>
      <c r="K428" s="172">
        <v>10460.5</v>
      </c>
      <c r="L428" s="172">
        <v>10255.5</v>
      </c>
      <c r="M428" s="174">
        <v>10052</v>
      </c>
      <c r="N428" s="175">
        <v>9952.5</v>
      </c>
      <c r="O428" s="174">
        <v>9952.5</v>
      </c>
      <c r="P428" s="175">
        <v>9712</v>
      </c>
      <c r="Q428" s="174">
        <v>9712</v>
      </c>
      <c r="R428" s="174">
        <v>9616</v>
      </c>
      <c r="S428" s="174">
        <v>9427.5</v>
      </c>
      <c r="T428" s="174">
        <v>9153</v>
      </c>
      <c r="U428" s="175">
        <v>9062.5</v>
      </c>
      <c r="V428" s="174">
        <v>9062.5</v>
      </c>
      <c r="AJ428" s="160"/>
    </row>
    <row r="429" spans="1:36" s="32" customFormat="1" ht="15.9" customHeight="1" x14ac:dyDescent="0.3">
      <c r="A429" s="159" t="e">
        <f ca="1">[1]!wwsHide()</f>
        <v>#NAME?</v>
      </c>
      <c r="B429" s="178" t="s">
        <v>36</v>
      </c>
      <c r="C429" s="172">
        <v>11407.5</v>
      </c>
      <c r="D429" s="173">
        <v>11294.5</v>
      </c>
      <c r="E429" s="172">
        <v>11294.5</v>
      </c>
      <c r="F429" s="172">
        <v>11073</v>
      </c>
      <c r="G429" s="173">
        <v>10963.5</v>
      </c>
      <c r="H429" s="172">
        <v>10963.5</v>
      </c>
      <c r="I429" s="172">
        <v>10855</v>
      </c>
      <c r="J429" s="173">
        <v>10642</v>
      </c>
      <c r="K429" s="172">
        <v>10642</v>
      </c>
      <c r="L429" s="172">
        <v>10433.5</v>
      </c>
      <c r="M429" s="174">
        <v>10229</v>
      </c>
      <c r="N429" s="175">
        <v>10127.5</v>
      </c>
      <c r="O429" s="174">
        <v>10127.5</v>
      </c>
      <c r="P429" s="175">
        <v>9929</v>
      </c>
      <c r="Q429" s="174">
        <v>9929</v>
      </c>
      <c r="R429" s="174">
        <v>9830.5</v>
      </c>
      <c r="S429" s="174">
        <v>9637.5</v>
      </c>
      <c r="T429" s="174">
        <v>9357</v>
      </c>
      <c r="U429" s="175">
        <v>9264.5</v>
      </c>
      <c r="V429" s="174">
        <v>9264.5</v>
      </c>
      <c r="AJ429" s="160"/>
    </row>
    <row r="430" spans="1:36" s="32" customFormat="1" ht="15.9" customHeight="1" x14ac:dyDescent="0.3">
      <c r="A430" s="159" t="e">
        <f ca="1">[1]!wwsHide()</f>
        <v>#NAME?</v>
      </c>
      <c r="B430" s="179" t="s">
        <v>38</v>
      </c>
      <c r="C430" s="171">
        <v>11407.5</v>
      </c>
      <c r="D430" s="171">
        <v>11294.5</v>
      </c>
      <c r="E430" s="171">
        <v>11294.5</v>
      </c>
      <c r="F430" s="171">
        <v>11073</v>
      </c>
      <c r="G430" s="171">
        <v>10963.5</v>
      </c>
      <c r="H430" s="171">
        <v>10963.5</v>
      </c>
      <c r="I430" s="171">
        <v>10855</v>
      </c>
      <c r="J430" s="171">
        <v>10642</v>
      </c>
      <c r="K430" s="171">
        <v>10642</v>
      </c>
      <c r="L430" s="171">
        <v>10433.5</v>
      </c>
      <c r="M430" s="170">
        <v>10229</v>
      </c>
      <c r="N430" s="170">
        <v>10127.5</v>
      </c>
      <c r="O430" s="170">
        <v>10127.5</v>
      </c>
      <c r="P430" s="170">
        <v>9929</v>
      </c>
      <c r="Q430" s="170">
        <v>9929</v>
      </c>
      <c r="R430" s="170">
        <v>9830.5</v>
      </c>
      <c r="S430" s="170">
        <v>9637.5</v>
      </c>
      <c r="T430" s="170">
        <v>9357</v>
      </c>
      <c r="U430" s="170">
        <v>9264.5</v>
      </c>
      <c r="V430" s="170">
        <v>9264.5</v>
      </c>
      <c r="AJ430" s="160"/>
    </row>
    <row r="431" spans="1:36" s="32" customFormat="1" ht="15.9" customHeight="1" x14ac:dyDescent="0.3">
      <c r="A431" s="159" t="e">
        <f ca="1">[1]!wwsHide()</f>
        <v>#NAME?</v>
      </c>
      <c r="B431" s="178" t="s">
        <v>40</v>
      </c>
      <c r="C431" s="172">
        <v>12099.5</v>
      </c>
      <c r="D431" s="173">
        <v>11979.5</v>
      </c>
      <c r="E431" s="172">
        <v>11979.5</v>
      </c>
      <c r="F431" s="172">
        <v>11744.5</v>
      </c>
      <c r="G431" s="173">
        <v>11628</v>
      </c>
      <c r="H431" s="172">
        <v>11628</v>
      </c>
      <c r="I431" s="172">
        <v>11400</v>
      </c>
      <c r="J431" s="173">
        <v>11176.5</v>
      </c>
      <c r="K431" s="172">
        <v>11176.5</v>
      </c>
      <c r="L431" s="172">
        <v>10957.5</v>
      </c>
      <c r="M431" s="174">
        <v>10740.5</v>
      </c>
      <c r="N431" s="175">
        <v>10634</v>
      </c>
      <c r="O431" s="174">
        <v>10634</v>
      </c>
      <c r="P431" s="175">
        <v>10326</v>
      </c>
      <c r="Q431" s="174">
        <v>10326</v>
      </c>
      <c r="R431" s="174">
        <v>10224</v>
      </c>
      <c r="S431" s="174">
        <v>10023.5</v>
      </c>
      <c r="T431" s="174">
        <v>9731.5</v>
      </c>
      <c r="U431" s="175">
        <v>9635</v>
      </c>
      <c r="V431" s="174">
        <v>9635</v>
      </c>
      <c r="AJ431" s="160"/>
    </row>
    <row r="432" spans="1:36" s="32" customFormat="1" ht="15.9" customHeight="1" x14ac:dyDescent="0.3">
      <c r="A432" s="159" t="e">
        <f ca="1">[1]!wwsHide()</f>
        <v>#NAME?</v>
      </c>
      <c r="B432" s="178" t="s">
        <v>42</v>
      </c>
      <c r="C432" s="172">
        <v>12387.5</v>
      </c>
      <c r="D432" s="173">
        <v>12265</v>
      </c>
      <c r="E432" s="172">
        <v>12265</v>
      </c>
      <c r="F432" s="172">
        <v>12024.5</v>
      </c>
      <c r="G432" s="173">
        <v>11905.5</v>
      </c>
      <c r="H432" s="172">
        <v>11905.5</v>
      </c>
      <c r="I432" s="172">
        <v>11672</v>
      </c>
      <c r="J432" s="173">
        <v>11443</v>
      </c>
      <c r="K432" s="172">
        <v>11443</v>
      </c>
      <c r="L432" s="172">
        <v>11218.5</v>
      </c>
      <c r="M432" s="174">
        <v>10996</v>
      </c>
      <c r="N432" s="175">
        <v>10887</v>
      </c>
      <c r="O432" s="174">
        <v>10887</v>
      </c>
      <c r="P432" s="175">
        <v>10624</v>
      </c>
      <c r="Q432" s="174">
        <v>10624</v>
      </c>
      <c r="R432" s="174">
        <v>10519</v>
      </c>
      <c r="S432" s="174">
        <v>10312.5</v>
      </c>
      <c r="T432" s="174">
        <v>10012</v>
      </c>
      <c r="U432" s="175">
        <v>9913</v>
      </c>
      <c r="V432" s="174">
        <v>9913</v>
      </c>
      <c r="AJ432" s="160"/>
    </row>
    <row r="433" spans="1:36" s="32" customFormat="1" ht="15.9" customHeight="1" x14ac:dyDescent="0.3">
      <c r="A433" s="159" t="e">
        <f ca="1">[1]!wwsHide()</f>
        <v>#NAME?</v>
      </c>
      <c r="B433" s="165"/>
      <c r="C433" s="63"/>
      <c r="D433" s="63"/>
      <c r="E433" s="63"/>
      <c r="F433" s="63"/>
      <c r="G433" s="63"/>
      <c r="H433" s="63"/>
      <c r="I433" s="63"/>
      <c r="J433" s="63"/>
      <c r="K433" s="63"/>
      <c r="L433" s="63"/>
      <c r="AJ433" s="160"/>
    </row>
    <row r="434" spans="1:36" s="32" customFormat="1" ht="15.9" customHeight="1" x14ac:dyDescent="0.3">
      <c r="A434" s="159" t="e">
        <f ca="1">[1]!wwsHide()</f>
        <v>#NAME?</v>
      </c>
      <c r="B434" s="165" t="s">
        <v>48</v>
      </c>
      <c r="C434" s="171"/>
      <c r="D434" s="171"/>
      <c r="E434" s="171"/>
      <c r="F434" s="171"/>
      <c r="G434" s="171"/>
      <c r="H434" s="171"/>
      <c r="I434" s="171"/>
      <c r="J434" s="171"/>
      <c r="K434" s="171"/>
      <c r="L434" s="171"/>
      <c r="M434" s="170"/>
      <c r="N434" s="170"/>
      <c r="O434" s="170"/>
      <c r="P434" s="170"/>
      <c r="Q434" s="170"/>
      <c r="R434" s="170"/>
      <c r="S434" s="170"/>
      <c r="AJ434" s="160"/>
    </row>
    <row r="435" spans="1:36" s="32" customFormat="1" ht="15.9" customHeight="1" x14ac:dyDescent="0.3">
      <c r="A435" s="159" t="e">
        <f ca="1">[1]!wwsHide()</f>
        <v>#NAME?</v>
      </c>
      <c r="B435" s="178" t="s">
        <v>2</v>
      </c>
      <c r="C435" s="173">
        <v>300</v>
      </c>
      <c r="D435" s="172">
        <v>300</v>
      </c>
      <c r="E435" s="173">
        <v>290</v>
      </c>
      <c r="F435" s="173">
        <v>290</v>
      </c>
      <c r="G435" s="172">
        <v>290</v>
      </c>
      <c r="H435" s="173">
        <v>285</v>
      </c>
      <c r="I435" s="173">
        <v>285</v>
      </c>
      <c r="J435" s="172">
        <v>285</v>
      </c>
      <c r="K435" s="173">
        <v>268.33330000000001</v>
      </c>
      <c r="L435" s="173">
        <v>268.33330000000001</v>
      </c>
      <c r="M435" s="175">
        <v>268.33330000000001</v>
      </c>
      <c r="N435" s="174">
        <v>268.33330000000001</v>
      </c>
      <c r="O435" s="175">
        <v>237.66659999999999</v>
      </c>
      <c r="P435" s="174">
        <v>237.66659999999999</v>
      </c>
      <c r="Q435" s="175">
        <v>229.33330000000001</v>
      </c>
      <c r="R435" s="175">
        <v>229.33330000000001</v>
      </c>
      <c r="S435" s="175">
        <v>229.33330000000001</v>
      </c>
      <c r="T435" s="175">
        <v>229.33330000000001</v>
      </c>
      <c r="U435" s="174">
        <v>229.33330000000001</v>
      </c>
      <c r="V435" s="174">
        <v>116.6666</v>
      </c>
      <c r="AJ435" s="160"/>
    </row>
    <row r="436" spans="1:36" s="32" customFormat="1" ht="15.9" customHeight="1" x14ac:dyDescent="0.3">
      <c r="A436" s="159" t="e">
        <f ca="1">[1]!wwsHide()</f>
        <v>#NAME?</v>
      </c>
      <c r="B436" s="178" t="s">
        <v>4</v>
      </c>
      <c r="C436" s="173">
        <v>300</v>
      </c>
      <c r="D436" s="172">
        <v>300</v>
      </c>
      <c r="E436" s="173">
        <v>290</v>
      </c>
      <c r="F436" s="173">
        <v>290</v>
      </c>
      <c r="G436" s="172">
        <v>290</v>
      </c>
      <c r="H436" s="173">
        <v>285</v>
      </c>
      <c r="I436" s="173">
        <v>285</v>
      </c>
      <c r="J436" s="172">
        <v>285</v>
      </c>
      <c r="K436" s="173">
        <v>268.33330000000001</v>
      </c>
      <c r="L436" s="173">
        <v>268.33330000000001</v>
      </c>
      <c r="M436" s="175">
        <v>268.33330000000001</v>
      </c>
      <c r="N436" s="174">
        <v>268.33330000000001</v>
      </c>
      <c r="O436" s="175">
        <v>251.66659999999999</v>
      </c>
      <c r="P436" s="174">
        <v>251.66659999999999</v>
      </c>
      <c r="Q436" s="175">
        <v>243.33330000000001</v>
      </c>
      <c r="R436" s="175">
        <v>243.33330000000001</v>
      </c>
      <c r="S436" s="175">
        <v>243.33330000000001</v>
      </c>
      <c r="T436" s="175">
        <v>243.33330000000001</v>
      </c>
      <c r="U436" s="175">
        <v>243.33330000000001</v>
      </c>
      <c r="V436" s="174">
        <v>243.33330000000001</v>
      </c>
      <c r="AJ436" s="160"/>
    </row>
    <row r="437" spans="1:36" s="32" customFormat="1" ht="15.9" customHeight="1" x14ac:dyDescent="0.3">
      <c r="A437" s="159" t="e">
        <f ca="1">[1]!wwsHide()</f>
        <v>#NAME?</v>
      </c>
      <c r="B437" s="179" t="s">
        <v>6</v>
      </c>
      <c r="C437" s="176">
        <v>300</v>
      </c>
      <c r="D437" s="176">
        <v>300</v>
      </c>
      <c r="E437" s="176">
        <v>290</v>
      </c>
      <c r="F437" s="176">
        <v>290</v>
      </c>
      <c r="G437" s="176">
        <v>290</v>
      </c>
      <c r="H437" s="176">
        <v>285</v>
      </c>
      <c r="I437" s="176">
        <v>285</v>
      </c>
      <c r="J437" s="176">
        <v>285</v>
      </c>
      <c r="K437" s="176">
        <v>268.33330000000001</v>
      </c>
      <c r="L437" s="176">
        <v>268.33330000000001</v>
      </c>
      <c r="M437" s="169">
        <v>268.33330000000001</v>
      </c>
      <c r="N437" s="169">
        <v>268.33330000000001</v>
      </c>
      <c r="O437" s="169">
        <v>251.66659999999999</v>
      </c>
      <c r="P437" s="169">
        <v>251.66659999999999</v>
      </c>
      <c r="Q437" s="169">
        <v>243.33330000000001</v>
      </c>
      <c r="R437" s="169">
        <v>243.33330000000001</v>
      </c>
      <c r="S437" s="169">
        <v>243.33330000000001</v>
      </c>
      <c r="T437" s="169">
        <v>243.33330000000001</v>
      </c>
      <c r="U437" s="169">
        <v>243.33330000000001</v>
      </c>
      <c r="V437" s="169">
        <v>243.33330000000001</v>
      </c>
      <c r="AJ437" s="160"/>
    </row>
    <row r="438" spans="1:36" s="32" customFormat="1" ht="15.9" customHeight="1" x14ac:dyDescent="0.3">
      <c r="A438" s="159" t="e">
        <f ca="1">[1]!wwsHide()</f>
        <v>#NAME?</v>
      </c>
      <c r="B438" s="179" t="s">
        <v>8</v>
      </c>
      <c r="C438" s="169">
        <v>300</v>
      </c>
      <c r="D438" s="169">
        <v>300</v>
      </c>
      <c r="E438" s="169">
        <v>290</v>
      </c>
      <c r="F438" s="169">
        <v>290</v>
      </c>
      <c r="G438" s="169">
        <v>290</v>
      </c>
      <c r="H438" s="169">
        <v>285</v>
      </c>
      <c r="I438" s="169">
        <v>285</v>
      </c>
      <c r="J438" s="169">
        <v>285</v>
      </c>
      <c r="K438" s="169">
        <v>268.33330000000001</v>
      </c>
      <c r="L438" s="169">
        <v>268.33330000000001</v>
      </c>
      <c r="M438" s="169">
        <v>268.33330000000001</v>
      </c>
      <c r="N438" s="169">
        <v>268.33330000000001</v>
      </c>
      <c r="O438" s="169">
        <v>251.66659999999999</v>
      </c>
      <c r="P438" s="169">
        <v>251.66659999999999</v>
      </c>
      <c r="Q438" s="169">
        <v>243.33330000000001</v>
      </c>
      <c r="R438" s="169">
        <v>243.33330000000001</v>
      </c>
      <c r="S438" s="169">
        <v>243.33330000000001</v>
      </c>
      <c r="T438" s="169">
        <v>243.33330000000001</v>
      </c>
      <c r="U438" s="169">
        <v>243.33330000000001</v>
      </c>
      <c r="V438" s="169">
        <v>243.33330000000001</v>
      </c>
      <c r="AJ438" s="160"/>
    </row>
    <row r="439" spans="1:36" s="32" customFormat="1" ht="15.9" customHeight="1" x14ac:dyDescent="0.3">
      <c r="A439" s="159" t="e">
        <f ca="1">[1]!wwsHide()</f>
        <v>#NAME?</v>
      </c>
      <c r="B439" s="179" t="s">
        <v>10</v>
      </c>
      <c r="C439" s="169">
        <v>300</v>
      </c>
      <c r="D439" s="169">
        <v>300</v>
      </c>
      <c r="E439" s="169">
        <v>290</v>
      </c>
      <c r="F439" s="169">
        <v>290</v>
      </c>
      <c r="G439" s="169">
        <v>290</v>
      </c>
      <c r="H439" s="169">
        <v>285</v>
      </c>
      <c r="I439" s="169">
        <v>285</v>
      </c>
      <c r="J439" s="169">
        <v>285</v>
      </c>
      <c r="K439" s="169">
        <v>268.33330000000001</v>
      </c>
      <c r="L439" s="169">
        <v>268.33330000000001</v>
      </c>
      <c r="M439" s="169">
        <v>268.33330000000001</v>
      </c>
      <c r="N439" s="169">
        <v>268.33330000000001</v>
      </c>
      <c r="O439" s="169">
        <v>237.66659999999999</v>
      </c>
      <c r="P439" s="169">
        <v>237.66659999999999</v>
      </c>
      <c r="Q439" s="169">
        <v>229.33330000000001</v>
      </c>
      <c r="R439" s="169">
        <v>229.33330000000001</v>
      </c>
      <c r="S439" s="169">
        <v>229.33330000000001</v>
      </c>
      <c r="T439" s="169">
        <v>229.33330000000001</v>
      </c>
      <c r="U439" s="169">
        <v>229.33330000000001</v>
      </c>
      <c r="V439" s="169">
        <v>116.6666</v>
      </c>
      <c r="AJ439" s="160"/>
    </row>
    <row r="440" spans="1:36" s="32" customFormat="1" ht="15.9" customHeight="1" x14ac:dyDescent="0.3">
      <c r="A440" s="159" t="e">
        <f ca="1">[1]!wwsHide()</f>
        <v>#NAME?</v>
      </c>
      <c r="B440" s="179" t="s">
        <v>12</v>
      </c>
      <c r="C440" s="169">
        <v>300</v>
      </c>
      <c r="D440" s="169">
        <v>300</v>
      </c>
      <c r="E440" s="169">
        <v>290</v>
      </c>
      <c r="F440" s="169">
        <v>290</v>
      </c>
      <c r="G440" s="169">
        <v>290</v>
      </c>
      <c r="H440" s="169">
        <v>285</v>
      </c>
      <c r="I440" s="169">
        <v>285</v>
      </c>
      <c r="J440" s="169">
        <v>285</v>
      </c>
      <c r="K440" s="169">
        <v>268.33330000000001</v>
      </c>
      <c r="L440" s="169">
        <v>268.33330000000001</v>
      </c>
      <c r="M440" s="169">
        <v>268.33330000000001</v>
      </c>
      <c r="N440" s="169">
        <v>268.33330000000001</v>
      </c>
      <c r="O440" s="169">
        <v>251.66659999999999</v>
      </c>
      <c r="P440" s="169">
        <v>251.66659999999999</v>
      </c>
      <c r="Q440" s="169">
        <v>243.33330000000001</v>
      </c>
      <c r="R440" s="169">
        <v>243.33330000000001</v>
      </c>
      <c r="S440" s="169">
        <v>243.33330000000001</v>
      </c>
      <c r="T440" s="169">
        <v>243.33330000000001</v>
      </c>
      <c r="U440" s="169">
        <v>243.33330000000001</v>
      </c>
      <c r="V440" s="169">
        <v>243.33330000000001</v>
      </c>
      <c r="AJ440" s="160"/>
    </row>
    <row r="441" spans="1:36" s="32" customFormat="1" ht="15.9" customHeight="1" x14ac:dyDescent="0.3">
      <c r="A441" s="159" t="e">
        <f ca="1">[1]!wwsHide()</f>
        <v>#NAME?</v>
      </c>
      <c r="B441" s="179" t="s">
        <v>14</v>
      </c>
      <c r="C441" s="169">
        <v>300</v>
      </c>
      <c r="D441" s="169">
        <v>300</v>
      </c>
      <c r="E441" s="169">
        <v>290</v>
      </c>
      <c r="F441" s="169">
        <v>290</v>
      </c>
      <c r="G441" s="169">
        <v>290</v>
      </c>
      <c r="H441" s="169">
        <v>285</v>
      </c>
      <c r="I441" s="169">
        <v>285</v>
      </c>
      <c r="J441" s="169">
        <v>285</v>
      </c>
      <c r="K441" s="169">
        <v>268.33330000000001</v>
      </c>
      <c r="L441" s="169">
        <v>268.33330000000001</v>
      </c>
      <c r="M441" s="169">
        <v>268.33330000000001</v>
      </c>
      <c r="N441" s="169">
        <v>268.33330000000001</v>
      </c>
      <c r="O441" s="169">
        <v>251.66659999999999</v>
      </c>
      <c r="P441" s="169">
        <v>251.66659999999999</v>
      </c>
      <c r="Q441" s="169">
        <v>243.33330000000001</v>
      </c>
      <c r="R441" s="169">
        <v>243.33330000000001</v>
      </c>
      <c r="S441" s="169">
        <v>243.33330000000001</v>
      </c>
      <c r="T441" s="169">
        <v>243.33330000000001</v>
      </c>
      <c r="U441" s="169">
        <v>243.33330000000001</v>
      </c>
      <c r="V441" s="169">
        <v>243.33330000000001</v>
      </c>
      <c r="AJ441" s="160"/>
    </row>
    <row r="442" spans="1:36" s="32" customFormat="1" ht="15.9" customHeight="1" x14ac:dyDescent="0.3">
      <c r="A442" s="159" t="e">
        <f ca="1">[1]!wwsHide()</f>
        <v>#NAME?</v>
      </c>
      <c r="B442" s="179" t="s">
        <v>16</v>
      </c>
      <c r="C442" s="169">
        <v>300</v>
      </c>
      <c r="D442" s="169">
        <v>300</v>
      </c>
      <c r="E442" s="169">
        <v>290</v>
      </c>
      <c r="F442" s="169">
        <v>290</v>
      </c>
      <c r="G442" s="169">
        <v>290</v>
      </c>
      <c r="H442" s="169">
        <v>285</v>
      </c>
      <c r="I442" s="169">
        <v>285</v>
      </c>
      <c r="J442" s="169">
        <v>285</v>
      </c>
      <c r="K442" s="169">
        <v>268.33330000000001</v>
      </c>
      <c r="L442" s="169">
        <v>268.33330000000001</v>
      </c>
      <c r="M442" s="169">
        <v>268.33330000000001</v>
      </c>
      <c r="N442" s="169">
        <v>268.33330000000001</v>
      </c>
      <c r="O442" s="169">
        <v>251.66659999999999</v>
      </c>
      <c r="P442" s="169">
        <v>251.66659999999999</v>
      </c>
      <c r="Q442" s="169">
        <v>243.33330000000001</v>
      </c>
      <c r="R442" s="169">
        <v>243.33330000000001</v>
      </c>
      <c r="S442" s="169">
        <v>243.33330000000001</v>
      </c>
      <c r="T442" s="169">
        <v>243.33330000000001</v>
      </c>
      <c r="U442" s="169">
        <v>243.33330000000001</v>
      </c>
      <c r="V442" s="169">
        <v>243.33330000000001</v>
      </c>
      <c r="AJ442" s="160"/>
    </row>
    <row r="443" spans="1:36" s="32" customFormat="1" ht="15.9" customHeight="1" x14ac:dyDescent="0.3">
      <c r="A443" s="159" t="e">
        <f ca="1">[1]!wwsHide()</f>
        <v>#NAME?</v>
      </c>
      <c r="B443" s="179" t="s">
        <v>172</v>
      </c>
      <c r="C443" s="169">
        <v>300</v>
      </c>
      <c r="D443" s="169">
        <v>300</v>
      </c>
      <c r="E443" s="169">
        <v>290</v>
      </c>
      <c r="F443" s="169">
        <v>290</v>
      </c>
      <c r="G443" s="169">
        <v>290</v>
      </c>
      <c r="H443" s="169">
        <v>285</v>
      </c>
      <c r="I443" s="169">
        <v>285</v>
      </c>
      <c r="J443" s="169">
        <v>285</v>
      </c>
      <c r="K443" s="169">
        <v>268.33330000000001</v>
      </c>
      <c r="L443" s="169">
        <v>268.33330000000001</v>
      </c>
      <c r="M443" s="169">
        <v>268.33330000000001</v>
      </c>
      <c r="N443" s="169">
        <v>268.33330000000001</v>
      </c>
      <c r="O443" s="169">
        <v>251.66659999999999</v>
      </c>
      <c r="P443" s="169">
        <v>251.66659999999999</v>
      </c>
      <c r="Q443" s="169">
        <v>243.33330000000001</v>
      </c>
      <c r="R443" s="169">
        <v>243.33330000000001</v>
      </c>
      <c r="S443" s="169">
        <v>243.33330000000001</v>
      </c>
      <c r="T443" s="169">
        <v>243.33330000000001</v>
      </c>
      <c r="U443" s="169">
        <v>243.33330000000001</v>
      </c>
      <c r="V443" s="169">
        <v>243.33330000000001</v>
      </c>
      <c r="AJ443" s="160"/>
    </row>
    <row r="444" spans="1:36" s="32" customFormat="1" ht="15.9" customHeight="1" x14ac:dyDescent="0.3">
      <c r="A444" s="159" t="e">
        <f ca="1">[1]!wwsHide()</f>
        <v>#NAME?</v>
      </c>
      <c r="B444" s="179" t="s">
        <v>18</v>
      </c>
      <c r="C444" s="169">
        <v>300</v>
      </c>
      <c r="D444" s="169">
        <v>300</v>
      </c>
      <c r="E444" s="169">
        <v>290</v>
      </c>
      <c r="F444" s="169">
        <v>290</v>
      </c>
      <c r="G444" s="169">
        <v>290</v>
      </c>
      <c r="H444" s="169">
        <v>285</v>
      </c>
      <c r="I444" s="169">
        <v>285</v>
      </c>
      <c r="J444" s="169">
        <v>285</v>
      </c>
      <c r="K444" s="169">
        <v>268.33330000000001</v>
      </c>
      <c r="L444" s="169">
        <v>268.33330000000001</v>
      </c>
      <c r="M444" s="169">
        <v>268.33330000000001</v>
      </c>
      <c r="N444" s="169">
        <v>268.33330000000001</v>
      </c>
      <c r="O444" s="169">
        <v>251.66659999999999</v>
      </c>
      <c r="P444" s="169">
        <v>251.66659999999999</v>
      </c>
      <c r="Q444" s="169">
        <v>243.33330000000001</v>
      </c>
      <c r="R444" s="169">
        <v>243.33330000000001</v>
      </c>
      <c r="S444" s="169">
        <v>243.33330000000001</v>
      </c>
      <c r="T444" s="169">
        <v>243.33330000000001</v>
      </c>
      <c r="U444" s="169">
        <v>243.33330000000001</v>
      </c>
      <c r="V444" s="169">
        <v>243.33330000000001</v>
      </c>
      <c r="AJ444" s="160"/>
    </row>
    <row r="445" spans="1:36" s="32" customFormat="1" ht="15.9" customHeight="1" x14ac:dyDescent="0.3">
      <c r="A445" s="159" t="e">
        <f ca="1">[1]!wwsHide()</f>
        <v>#NAME?</v>
      </c>
      <c r="B445" s="179" t="s">
        <v>20</v>
      </c>
      <c r="C445" s="169">
        <v>300</v>
      </c>
      <c r="D445" s="169">
        <v>300</v>
      </c>
      <c r="E445" s="169">
        <v>290</v>
      </c>
      <c r="F445" s="169">
        <v>290</v>
      </c>
      <c r="G445" s="169">
        <v>290</v>
      </c>
      <c r="H445" s="169">
        <v>285</v>
      </c>
      <c r="I445" s="169">
        <v>285</v>
      </c>
      <c r="J445" s="169">
        <v>285</v>
      </c>
      <c r="K445" s="169">
        <v>268.33330000000001</v>
      </c>
      <c r="L445" s="169">
        <v>268.33330000000001</v>
      </c>
      <c r="M445" s="169">
        <v>268.33330000000001</v>
      </c>
      <c r="N445" s="169">
        <v>268.33330000000001</v>
      </c>
      <c r="O445" s="169">
        <v>251.66659999999999</v>
      </c>
      <c r="P445" s="169">
        <v>251.66659999999999</v>
      </c>
      <c r="Q445" s="169">
        <v>243.33330000000001</v>
      </c>
      <c r="R445" s="169">
        <v>243.33330000000001</v>
      </c>
      <c r="S445" s="169">
        <v>243.33330000000001</v>
      </c>
      <c r="T445" s="169">
        <v>243.33330000000001</v>
      </c>
      <c r="U445" s="169">
        <v>243.33330000000001</v>
      </c>
      <c r="V445" s="169">
        <v>243.33330000000001</v>
      </c>
      <c r="AJ445" s="160"/>
    </row>
    <row r="446" spans="1:36" s="32" customFormat="1" ht="15.9" customHeight="1" x14ac:dyDescent="0.3">
      <c r="A446" s="159" t="e">
        <f ca="1">[1]!wwsHide()</f>
        <v>#NAME?</v>
      </c>
      <c r="B446" s="179" t="s">
        <v>22</v>
      </c>
      <c r="C446" s="169">
        <v>300</v>
      </c>
      <c r="D446" s="169">
        <v>300</v>
      </c>
      <c r="E446" s="169">
        <v>290</v>
      </c>
      <c r="F446" s="169">
        <v>290</v>
      </c>
      <c r="G446" s="169">
        <v>290</v>
      </c>
      <c r="H446" s="169">
        <v>285</v>
      </c>
      <c r="I446" s="169">
        <v>285</v>
      </c>
      <c r="J446" s="169">
        <v>285</v>
      </c>
      <c r="K446" s="169">
        <v>268.33330000000001</v>
      </c>
      <c r="L446" s="169">
        <v>268.33330000000001</v>
      </c>
      <c r="M446" s="169">
        <v>268.33330000000001</v>
      </c>
      <c r="N446" s="169">
        <v>268.33330000000001</v>
      </c>
      <c r="O446" s="169">
        <v>251.66659999999999</v>
      </c>
      <c r="P446" s="169">
        <v>251.66659999999999</v>
      </c>
      <c r="Q446" s="169">
        <v>243.33330000000001</v>
      </c>
      <c r="R446" s="169">
        <v>243.33330000000001</v>
      </c>
      <c r="S446" s="169">
        <v>243.33330000000001</v>
      </c>
      <c r="T446" s="169">
        <v>243.33330000000001</v>
      </c>
      <c r="U446" s="169">
        <v>243.33330000000001</v>
      </c>
      <c r="V446" s="169">
        <v>243.33330000000001</v>
      </c>
      <c r="AJ446" s="160"/>
    </row>
    <row r="447" spans="1:36" s="32" customFormat="1" ht="15.9" customHeight="1" x14ac:dyDescent="0.3">
      <c r="A447" s="159" t="e">
        <f ca="1">[1]!wwsHide()</f>
        <v>#NAME?</v>
      </c>
      <c r="B447" s="179" t="s">
        <v>24</v>
      </c>
      <c r="C447" s="169">
        <v>300</v>
      </c>
      <c r="D447" s="169">
        <v>300</v>
      </c>
      <c r="E447" s="169">
        <v>290</v>
      </c>
      <c r="F447" s="169">
        <v>290</v>
      </c>
      <c r="G447" s="169">
        <v>290</v>
      </c>
      <c r="H447" s="169">
        <v>285</v>
      </c>
      <c r="I447" s="169">
        <v>285</v>
      </c>
      <c r="J447" s="169">
        <v>285</v>
      </c>
      <c r="K447" s="169">
        <v>268.33330000000001</v>
      </c>
      <c r="L447" s="169">
        <v>268.33330000000001</v>
      </c>
      <c r="M447" s="169">
        <v>268.33330000000001</v>
      </c>
      <c r="N447" s="169">
        <v>268.33330000000001</v>
      </c>
      <c r="O447" s="169">
        <v>251.66659999999999</v>
      </c>
      <c r="P447" s="169">
        <v>251.66659999999999</v>
      </c>
      <c r="Q447" s="169">
        <v>243.33330000000001</v>
      </c>
      <c r="R447" s="169">
        <v>243.33330000000001</v>
      </c>
      <c r="S447" s="169">
        <v>243.33330000000001</v>
      </c>
      <c r="T447" s="169">
        <v>243.33330000000001</v>
      </c>
      <c r="U447" s="169">
        <v>243.33330000000001</v>
      </c>
      <c r="V447" s="169">
        <v>243.33330000000001</v>
      </c>
      <c r="AJ447" s="160"/>
    </row>
    <row r="448" spans="1:36" s="32" customFormat="1" ht="15.9" customHeight="1" x14ac:dyDescent="0.3">
      <c r="A448" s="159" t="e">
        <f ca="1">[1]!wwsHide()</f>
        <v>#NAME?</v>
      </c>
      <c r="B448" s="179" t="s">
        <v>26</v>
      </c>
      <c r="C448" s="169">
        <v>300</v>
      </c>
      <c r="D448" s="169">
        <v>300</v>
      </c>
      <c r="E448" s="169">
        <v>290</v>
      </c>
      <c r="F448" s="169">
        <v>290</v>
      </c>
      <c r="G448" s="169">
        <v>290</v>
      </c>
      <c r="H448" s="169">
        <v>285</v>
      </c>
      <c r="I448" s="169">
        <v>285</v>
      </c>
      <c r="J448" s="169">
        <v>285</v>
      </c>
      <c r="K448" s="169">
        <v>268.33330000000001</v>
      </c>
      <c r="L448" s="169">
        <v>268.33330000000001</v>
      </c>
      <c r="M448" s="169">
        <v>268.33330000000001</v>
      </c>
      <c r="N448" s="169">
        <v>268.33330000000001</v>
      </c>
      <c r="O448" s="169">
        <v>251.66659999999999</v>
      </c>
      <c r="P448" s="169">
        <v>251.66659999999999</v>
      </c>
      <c r="Q448" s="169">
        <v>243.33330000000001</v>
      </c>
      <c r="R448" s="169">
        <v>243.33330000000001</v>
      </c>
      <c r="S448" s="169">
        <v>243.33330000000001</v>
      </c>
      <c r="T448" s="169">
        <v>243.33330000000001</v>
      </c>
      <c r="U448" s="169">
        <v>243.33330000000001</v>
      </c>
      <c r="V448" s="169">
        <v>243.33330000000001</v>
      </c>
      <c r="AJ448" s="160"/>
    </row>
    <row r="449" spans="1:36" s="32" customFormat="1" ht="15.9" customHeight="1" x14ac:dyDescent="0.3">
      <c r="A449" s="159" t="e">
        <f ca="1">[1]!wwsHide()</f>
        <v>#NAME?</v>
      </c>
      <c r="B449" s="179" t="s">
        <v>28</v>
      </c>
      <c r="C449" s="169">
        <v>300</v>
      </c>
      <c r="D449" s="169">
        <v>300</v>
      </c>
      <c r="E449" s="169">
        <v>290</v>
      </c>
      <c r="F449" s="169">
        <v>290</v>
      </c>
      <c r="G449" s="169">
        <v>290</v>
      </c>
      <c r="H449" s="169">
        <v>285</v>
      </c>
      <c r="I449" s="169">
        <v>285</v>
      </c>
      <c r="J449" s="169">
        <v>285</v>
      </c>
      <c r="K449" s="169">
        <v>268.33330000000001</v>
      </c>
      <c r="L449" s="169">
        <v>268.33330000000001</v>
      </c>
      <c r="M449" s="169">
        <v>268.33330000000001</v>
      </c>
      <c r="N449" s="169">
        <v>268.33330000000001</v>
      </c>
      <c r="O449" s="169">
        <v>237.66659999999999</v>
      </c>
      <c r="P449" s="169">
        <v>237.66659999999999</v>
      </c>
      <c r="Q449" s="169">
        <v>229.33330000000001</v>
      </c>
      <c r="R449" s="169">
        <v>229.33330000000001</v>
      </c>
      <c r="S449" s="169">
        <v>229.33330000000001</v>
      </c>
      <c r="T449" s="169">
        <v>229.33330000000001</v>
      </c>
      <c r="U449" s="169">
        <v>229.33330000000001</v>
      </c>
      <c r="V449" s="169">
        <v>116.6666</v>
      </c>
      <c r="AJ449" s="160"/>
    </row>
    <row r="450" spans="1:36" s="32" customFormat="1" ht="15.9" customHeight="1" x14ac:dyDescent="0.3">
      <c r="A450" s="159" t="e">
        <f ca="1">[1]!wwsHide()</f>
        <v>#NAME?</v>
      </c>
      <c r="B450" s="179" t="s">
        <v>30</v>
      </c>
      <c r="C450" s="169">
        <v>300</v>
      </c>
      <c r="D450" s="169">
        <v>300</v>
      </c>
      <c r="E450" s="169">
        <v>290</v>
      </c>
      <c r="F450" s="169">
        <v>290</v>
      </c>
      <c r="G450" s="169">
        <v>290</v>
      </c>
      <c r="H450" s="169">
        <v>285</v>
      </c>
      <c r="I450" s="169">
        <v>285</v>
      </c>
      <c r="J450" s="169">
        <v>285</v>
      </c>
      <c r="K450" s="169">
        <v>268.33330000000001</v>
      </c>
      <c r="L450" s="169">
        <v>268.33330000000001</v>
      </c>
      <c r="M450" s="169">
        <v>268.33330000000001</v>
      </c>
      <c r="N450" s="169">
        <v>268.33330000000001</v>
      </c>
      <c r="O450" s="169">
        <v>251.66659999999999</v>
      </c>
      <c r="P450" s="169">
        <v>251.66659999999999</v>
      </c>
      <c r="Q450" s="169">
        <v>243.33330000000001</v>
      </c>
      <c r="R450" s="169">
        <v>243.33330000000001</v>
      </c>
      <c r="S450" s="169">
        <v>243.33330000000001</v>
      </c>
      <c r="T450" s="169">
        <v>243.33330000000001</v>
      </c>
      <c r="U450" s="169">
        <v>243.33330000000001</v>
      </c>
      <c r="V450" s="169">
        <v>243.33330000000001</v>
      </c>
      <c r="AJ450" s="160"/>
    </row>
    <row r="451" spans="1:36" s="32" customFormat="1" ht="15.9" customHeight="1" x14ac:dyDescent="0.3">
      <c r="A451" s="159" t="e">
        <f ca="1">[1]!wwsHide()</f>
        <v>#NAME?</v>
      </c>
      <c r="B451" s="179" t="s">
        <v>32</v>
      </c>
      <c r="C451" s="169">
        <v>300</v>
      </c>
      <c r="D451" s="169">
        <v>300</v>
      </c>
      <c r="E451" s="169">
        <v>290</v>
      </c>
      <c r="F451" s="169">
        <v>290</v>
      </c>
      <c r="G451" s="169">
        <v>290</v>
      </c>
      <c r="H451" s="169">
        <v>285</v>
      </c>
      <c r="I451" s="169">
        <v>285</v>
      </c>
      <c r="J451" s="169">
        <v>285</v>
      </c>
      <c r="K451" s="169">
        <v>268.33330000000001</v>
      </c>
      <c r="L451" s="169">
        <v>268.33330000000001</v>
      </c>
      <c r="M451" s="169">
        <v>268.33330000000001</v>
      </c>
      <c r="N451" s="169">
        <v>268.33330000000001</v>
      </c>
      <c r="O451" s="169">
        <v>251.66659999999999</v>
      </c>
      <c r="P451" s="169">
        <v>251.66659999999999</v>
      </c>
      <c r="Q451" s="169">
        <v>243.33330000000001</v>
      </c>
      <c r="R451" s="169">
        <v>243.33330000000001</v>
      </c>
      <c r="S451" s="169">
        <v>243.33330000000001</v>
      </c>
      <c r="T451" s="169">
        <v>243.33330000000001</v>
      </c>
      <c r="U451" s="169">
        <v>243.33330000000001</v>
      </c>
      <c r="V451" s="169">
        <v>243.33330000000001</v>
      </c>
      <c r="AJ451" s="160"/>
    </row>
    <row r="452" spans="1:36" s="32" customFormat="1" ht="15.9" customHeight="1" x14ac:dyDescent="0.3">
      <c r="A452" s="159" t="e">
        <f ca="1">[1]!wwsHide()</f>
        <v>#NAME?</v>
      </c>
      <c r="B452" s="179" t="s">
        <v>34</v>
      </c>
      <c r="C452" s="169">
        <v>300</v>
      </c>
      <c r="D452" s="169">
        <v>300</v>
      </c>
      <c r="E452" s="169">
        <v>290</v>
      </c>
      <c r="F452" s="169">
        <v>290</v>
      </c>
      <c r="G452" s="169">
        <v>290</v>
      </c>
      <c r="H452" s="169">
        <v>285</v>
      </c>
      <c r="I452" s="169">
        <v>285</v>
      </c>
      <c r="J452" s="169">
        <v>285</v>
      </c>
      <c r="K452" s="169">
        <v>268.33330000000001</v>
      </c>
      <c r="L452" s="169">
        <v>268.33330000000001</v>
      </c>
      <c r="M452" s="169">
        <v>268.33330000000001</v>
      </c>
      <c r="N452" s="169">
        <v>268.33330000000001</v>
      </c>
      <c r="O452" s="169">
        <v>251.66659999999999</v>
      </c>
      <c r="P452" s="169">
        <v>251.66659999999999</v>
      </c>
      <c r="Q452" s="169">
        <v>243.33330000000001</v>
      </c>
      <c r="R452" s="169">
        <v>243.33330000000001</v>
      </c>
      <c r="S452" s="169">
        <v>243.33330000000001</v>
      </c>
      <c r="T452" s="169">
        <v>243.33330000000001</v>
      </c>
      <c r="U452" s="169">
        <v>243.33330000000001</v>
      </c>
      <c r="V452" s="169">
        <v>243.33330000000001</v>
      </c>
      <c r="AJ452" s="160"/>
    </row>
    <row r="453" spans="1:36" s="32" customFormat="1" ht="15.9" customHeight="1" x14ac:dyDescent="0.3">
      <c r="A453" s="159" t="e">
        <f ca="1">[1]!wwsHide()</f>
        <v>#NAME?</v>
      </c>
      <c r="B453" s="179" t="s">
        <v>36</v>
      </c>
      <c r="C453" s="169">
        <v>300</v>
      </c>
      <c r="D453" s="169">
        <v>300</v>
      </c>
      <c r="E453" s="169">
        <v>290</v>
      </c>
      <c r="F453" s="169">
        <v>290</v>
      </c>
      <c r="G453" s="169">
        <v>290</v>
      </c>
      <c r="H453" s="169">
        <v>285</v>
      </c>
      <c r="I453" s="169">
        <v>285</v>
      </c>
      <c r="J453" s="169">
        <v>285</v>
      </c>
      <c r="K453" s="169">
        <v>268.33330000000001</v>
      </c>
      <c r="L453" s="169">
        <v>268.33330000000001</v>
      </c>
      <c r="M453" s="169">
        <v>268.33330000000001</v>
      </c>
      <c r="N453" s="169">
        <v>268.33330000000001</v>
      </c>
      <c r="O453" s="169">
        <v>237.66659999999999</v>
      </c>
      <c r="P453" s="169">
        <v>237.66659999999999</v>
      </c>
      <c r="Q453" s="169">
        <v>229.33330000000001</v>
      </c>
      <c r="R453" s="169">
        <v>229.33330000000001</v>
      </c>
      <c r="S453" s="169">
        <v>229.33330000000001</v>
      </c>
      <c r="T453" s="169">
        <v>229.33330000000001</v>
      </c>
      <c r="U453" s="169">
        <v>229.33330000000001</v>
      </c>
      <c r="V453" s="169">
        <v>116.6666</v>
      </c>
      <c r="AJ453" s="160"/>
    </row>
    <row r="454" spans="1:36" s="32" customFormat="1" ht="15.9" customHeight="1" x14ac:dyDescent="0.3">
      <c r="A454" s="159" t="e">
        <f ca="1">[1]!wwsHide()</f>
        <v>#NAME?</v>
      </c>
      <c r="B454" s="179" t="s">
        <v>38</v>
      </c>
      <c r="C454" s="169">
        <v>300</v>
      </c>
      <c r="D454" s="169">
        <v>300</v>
      </c>
      <c r="E454" s="169">
        <v>290</v>
      </c>
      <c r="F454" s="169">
        <v>290</v>
      </c>
      <c r="G454" s="169">
        <v>290</v>
      </c>
      <c r="H454" s="169">
        <v>285</v>
      </c>
      <c r="I454" s="169">
        <v>285</v>
      </c>
      <c r="J454" s="169">
        <v>285</v>
      </c>
      <c r="K454" s="169">
        <v>268.33330000000001</v>
      </c>
      <c r="L454" s="169">
        <v>268.33330000000001</v>
      </c>
      <c r="M454" s="169">
        <v>268.33330000000001</v>
      </c>
      <c r="N454" s="169">
        <v>268.33330000000001</v>
      </c>
      <c r="O454" s="169">
        <v>251.66659999999999</v>
      </c>
      <c r="P454" s="169">
        <v>251.66659999999999</v>
      </c>
      <c r="Q454" s="169">
        <v>243.33330000000001</v>
      </c>
      <c r="R454" s="169">
        <v>243.33330000000001</v>
      </c>
      <c r="S454" s="169">
        <v>243.33330000000001</v>
      </c>
      <c r="T454" s="169">
        <v>243.33330000000001</v>
      </c>
      <c r="U454" s="169">
        <v>243.33330000000001</v>
      </c>
      <c r="V454" s="169">
        <v>243.33330000000001</v>
      </c>
      <c r="AJ454" s="160"/>
    </row>
    <row r="455" spans="1:36" s="32" customFormat="1" ht="15.9" customHeight="1" x14ac:dyDescent="0.3">
      <c r="A455" s="159" t="e">
        <f ca="1">[1]!wwsHide()</f>
        <v>#NAME?</v>
      </c>
      <c r="B455" s="179" t="s">
        <v>40</v>
      </c>
      <c r="C455" s="169">
        <v>300</v>
      </c>
      <c r="D455" s="169">
        <v>300</v>
      </c>
      <c r="E455" s="169">
        <v>290</v>
      </c>
      <c r="F455" s="169">
        <v>290</v>
      </c>
      <c r="G455" s="169">
        <v>290</v>
      </c>
      <c r="H455" s="169">
        <v>285</v>
      </c>
      <c r="I455" s="169">
        <v>285</v>
      </c>
      <c r="J455" s="169">
        <v>285</v>
      </c>
      <c r="K455" s="169">
        <v>268.33330000000001</v>
      </c>
      <c r="L455" s="169">
        <v>268.33330000000001</v>
      </c>
      <c r="M455" s="169">
        <v>268.33330000000001</v>
      </c>
      <c r="N455" s="169">
        <v>268.33330000000001</v>
      </c>
      <c r="O455" s="169">
        <v>251.66659999999999</v>
      </c>
      <c r="P455" s="169">
        <v>251.66659999999999</v>
      </c>
      <c r="Q455" s="169">
        <v>243.33330000000001</v>
      </c>
      <c r="R455" s="169">
        <v>243.33330000000001</v>
      </c>
      <c r="S455" s="169">
        <v>243.33330000000001</v>
      </c>
      <c r="T455" s="169">
        <v>243.33330000000001</v>
      </c>
      <c r="U455" s="169">
        <v>243.33330000000001</v>
      </c>
      <c r="V455" s="169">
        <v>243.33330000000001</v>
      </c>
      <c r="AJ455" s="160"/>
    </row>
    <row r="456" spans="1:36" s="32" customFormat="1" ht="15.9" customHeight="1" x14ac:dyDescent="0.3">
      <c r="A456" s="159" t="e">
        <f ca="1">[1]!wwsHide()</f>
        <v>#NAME?</v>
      </c>
      <c r="B456" s="179" t="s">
        <v>42</v>
      </c>
      <c r="C456" s="169">
        <v>300</v>
      </c>
      <c r="D456" s="169">
        <v>300</v>
      </c>
      <c r="E456" s="169">
        <v>290</v>
      </c>
      <c r="F456" s="169">
        <v>290</v>
      </c>
      <c r="G456" s="169">
        <v>290</v>
      </c>
      <c r="H456" s="169">
        <v>285</v>
      </c>
      <c r="I456" s="169">
        <v>285</v>
      </c>
      <c r="J456" s="169">
        <v>285</v>
      </c>
      <c r="K456" s="169">
        <v>268.33330000000001</v>
      </c>
      <c r="L456" s="169">
        <v>268.33330000000001</v>
      </c>
      <c r="M456" s="169">
        <v>268.33330000000001</v>
      </c>
      <c r="N456" s="169">
        <v>268.33330000000001</v>
      </c>
      <c r="O456" s="169">
        <v>251.66659999999999</v>
      </c>
      <c r="P456" s="169">
        <v>251.66659999999999</v>
      </c>
      <c r="Q456" s="169">
        <v>243.33330000000001</v>
      </c>
      <c r="R456" s="169">
        <v>243.33330000000001</v>
      </c>
      <c r="S456" s="169">
        <v>243.33330000000001</v>
      </c>
      <c r="T456" s="169">
        <v>243.33330000000001</v>
      </c>
      <c r="U456" s="169">
        <v>243.33330000000001</v>
      </c>
      <c r="V456" s="169">
        <v>243.33330000000001</v>
      </c>
      <c r="AJ456" s="160"/>
    </row>
    <row r="457" spans="1:36" s="32" customFormat="1" ht="15.9" customHeight="1" x14ac:dyDescent="0.3">
      <c r="A457" s="159" t="e">
        <f ca="1">[1]!wwsHide()</f>
        <v>#NAME?</v>
      </c>
      <c r="B457" s="165"/>
      <c r="AJ457" s="160"/>
    </row>
    <row r="458" spans="1:36" s="32" customFormat="1" ht="15.9" customHeight="1" x14ac:dyDescent="0.3">
      <c r="A458" s="159" t="e">
        <f ca="1">[1]!wwsHide()</f>
        <v>#NAME?</v>
      </c>
      <c r="B458" s="180"/>
      <c r="AJ458" s="160"/>
    </row>
    <row r="459" spans="1:36" s="168" customFormat="1" ht="15.9" customHeight="1" x14ac:dyDescent="0.3">
      <c r="A459" s="167" t="e">
        <f ca="1">[1]!wwsHide()</f>
        <v>#NAME?</v>
      </c>
      <c r="B459" s="177" t="s">
        <v>178</v>
      </c>
      <c r="AJ459" s="160"/>
    </row>
    <row r="460" spans="1:36" s="32" customFormat="1" ht="15.9" customHeight="1" x14ac:dyDescent="0.3">
      <c r="A460" s="159" t="e">
        <f ca="1">[1]!wwsHide()</f>
        <v>#NAME?</v>
      </c>
      <c r="B460" s="165" t="s">
        <v>52</v>
      </c>
      <c r="C460" s="181">
        <v>2</v>
      </c>
      <c r="D460" s="181">
        <v>3</v>
      </c>
      <c r="E460" s="181">
        <v>4</v>
      </c>
      <c r="F460" s="181">
        <v>5</v>
      </c>
      <c r="G460" s="181">
        <v>6</v>
      </c>
      <c r="H460" s="181">
        <v>7</v>
      </c>
      <c r="I460" s="181">
        <v>8</v>
      </c>
      <c r="J460" s="181">
        <v>9</v>
      </c>
      <c r="K460" s="181">
        <v>10</v>
      </c>
      <c r="L460" s="181">
        <v>11</v>
      </c>
      <c r="M460" s="181">
        <v>12</v>
      </c>
      <c r="N460" s="181">
        <v>13</v>
      </c>
      <c r="O460" s="181">
        <v>14</v>
      </c>
      <c r="P460" s="181">
        <v>15</v>
      </c>
      <c r="Q460" s="181">
        <v>16</v>
      </c>
      <c r="R460" s="181">
        <v>17</v>
      </c>
      <c r="S460" s="181">
        <v>18</v>
      </c>
      <c r="T460" s="181">
        <v>19</v>
      </c>
      <c r="U460" s="181">
        <v>20</v>
      </c>
      <c r="V460" s="181">
        <v>21</v>
      </c>
      <c r="AJ460" s="160"/>
    </row>
    <row r="461" spans="1:36" s="32" customFormat="1" ht="15.9" customHeight="1" x14ac:dyDescent="0.3">
      <c r="A461" s="159" t="e">
        <f ca="1">[1]!wwsHide()</f>
        <v>#NAME?</v>
      </c>
      <c r="B461" s="166" t="s">
        <v>49</v>
      </c>
      <c r="C461" s="157">
        <v>42735</v>
      </c>
      <c r="D461" s="157">
        <v>42643</v>
      </c>
      <c r="E461" s="157">
        <v>42551</v>
      </c>
      <c r="F461" s="157">
        <v>42369</v>
      </c>
      <c r="G461" s="157">
        <v>42277</v>
      </c>
      <c r="H461" s="157">
        <v>42004</v>
      </c>
      <c r="I461" s="157">
        <v>41639</v>
      </c>
      <c r="J461" s="157">
        <v>41547</v>
      </c>
      <c r="K461" s="157">
        <v>41274</v>
      </c>
      <c r="L461" s="157">
        <v>41090</v>
      </c>
      <c r="M461" s="157">
        <v>40908</v>
      </c>
      <c r="N461" s="157">
        <v>40816</v>
      </c>
      <c r="O461" s="157">
        <v>40543</v>
      </c>
      <c r="P461" s="157">
        <v>40451</v>
      </c>
      <c r="Q461" s="157">
        <v>40178</v>
      </c>
      <c r="R461" s="157">
        <v>39813</v>
      </c>
      <c r="S461" s="157">
        <v>39447</v>
      </c>
      <c r="T461" s="157">
        <v>39263</v>
      </c>
      <c r="U461" s="157">
        <v>39172</v>
      </c>
      <c r="V461" s="157">
        <v>39082</v>
      </c>
      <c r="AJ461" s="160"/>
    </row>
    <row r="462" spans="1:36" s="163" customFormat="1" ht="15.9" customHeight="1" x14ac:dyDescent="0.3">
      <c r="A462" s="161" t="e">
        <f ca="1">[1]!wwsHide()</f>
        <v>#NAME?</v>
      </c>
      <c r="B462" s="7" t="s">
        <v>45</v>
      </c>
      <c r="C462" s="158">
        <v>42736</v>
      </c>
      <c r="D462" s="158">
        <v>42644</v>
      </c>
      <c r="E462" s="158">
        <v>42552</v>
      </c>
      <c r="F462" s="158">
        <v>42370</v>
      </c>
      <c r="G462" s="158">
        <v>42278</v>
      </c>
      <c r="H462" s="158">
        <v>42005</v>
      </c>
      <c r="I462" s="158">
        <v>41640</v>
      </c>
      <c r="J462" s="158">
        <v>41548</v>
      </c>
      <c r="K462" s="158">
        <v>41275</v>
      </c>
      <c r="L462" s="158">
        <v>41091</v>
      </c>
      <c r="M462" s="162">
        <v>40909</v>
      </c>
      <c r="N462" s="162">
        <v>40817</v>
      </c>
      <c r="O462" s="162">
        <v>40544</v>
      </c>
      <c r="P462" s="158">
        <v>40452</v>
      </c>
      <c r="Q462" s="158">
        <v>40179</v>
      </c>
      <c r="R462" s="158">
        <v>39814</v>
      </c>
      <c r="S462" s="158">
        <v>39448</v>
      </c>
      <c r="T462" s="158">
        <v>39264</v>
      </c>
      <c r="U462" s="158">
        <v>39173</v>
      </c>
      <c r="V462" s="158">
        <v>39083</v>
      </c>
      <c r="AJ462" s="164"/>
    </row>
    <row r="463" spans="1:36" s="163" customFormat="1" ht="15.9" customHeight="1" x14ac:dyDescent="0.3">
      <c r="A463" s="161" t="e">
        <f ca="1">[1]!wwsHide()</f>
        <v>#NAME?</v>
      </c>
      <c r="B463" s="7"/>
      <c r="C463" s="162"/>
      <c r="D463" s="162"/>
      <c r="E463" s="162"/>
      <c r="F463" s="158"/>
      <c r="G463" s="158"/>
      <c r="H463" s="158"/>
      <c r="I463" s="158"/>
      <c r="J463" s="158"/>
      <c r="K463" s="158"/>
      <c r="L463" s="158"/>
      <c r="M463" s="162"/>
      <c r="N463" s="162"/>
      <c r="O463" s="162"/>
      <c r="P463" s="158"/>
      <c r="Q463" s="158"/>
      <c r="R463" s="158"/>
      <c r="S463" s="158"/>
      <c r="T463" s="158"/>
      <c r="U463" s="158"/>
      <c r="V463" s="158"/>
      <c r="AJ463" s="164"/>
    </row>
    <row r="464" spans="1:36" s="32" customFormat="1" ht="15.9" customHeight="1" x14ac:dyDescent="0.3">
      <c r="A464" s="159" t="e">
        <f ca="1">[1]!wwsHide()</f>
        <v>#NAME?</v>
      </c>
      <c r="B464" s="165" t="s">
        <v>50</v>
      </c>
      <c r="C464" s="63"/>
      <c r="D464" s="63" t="s">
        <v>46</v>
      </c>
      <c r="E464" s="63"/>
      <c r="F464" s="63"/>
      <c r="G464" s="63" t="s">
        <v>46</v>
      </c>
      <c r="H464" s="63"/>
      <c r="I464" s="63"/>
      <c r="J464" s="63" t="s">
        <v>46</v>
      </c>
      <c r="K464" s="63"/>
      <c r="L464" s="63"/>
      <c r="N464" s="32" t="s">
        <v>46</v>
      </c>
      <c r="P464" s="32" t="s">
        <v>46</v>
      </c>
      <c r="U464" s="32" t="s">
        <v>46</v>
      </c>
      <c r="V464" s="32" t="s">
        <v>168</v>
      </c>
      <c r="AJ464" s="160"/>
    </row>
    <row r="465" spans="1:36" s="32" customFormat="1" ht="15.9" customHeight="1" x14ac:dyDescent="0.3">
      <c r="A465" s="159" t="e">
        <f ca="1">[1]!wwsHide()</f>
        <v>#NAME?</v>
      </c>
      <c r="B465" s="178" t="s">
        <v>2</v>
      </c>
      <c r="C465" s="169">
        <v>7802</v>
      </c>
      <c r="D465" s="169">
        <v>7727.5</v>
      </c>
      <c r="E465" s="169">
        <v>7717.5</v>
      </c>
      <c r="F465" s="169">
        <v>7572</v>
      </c>
      <c r="G465" s="169">
        <v>7500</v>
      </c>
      <c r="H465" s="169">
        <v>7495</v>
      </c>
      <c r="I465" s="169">
        <v>7423.5</v>
      </c>
      <c r="J465" s="169">
        <v>7283.5</v>
      </c>
      <c r="K465" s="169">
        <v>7266.8333000000002</v>
      </c>
      <c r="L465" s="169">
        <v>7129.8333000000002</v>
      </c>
      <c r="M465" s="169">
        <v>6995.3333000000002</v>
      </c>
      <c r="N465" s="169">
        <v>6928.8333000000002</v>
      </c>
      <c r="O465" s="169">
        <v>6898.1665999999996</v>
      </c>
      <c r="P465" s="169">
        <v>6767.6665999999996</v>
      </c>
      <c r="Q465" s="169">
        <v>6759.3333000000002</v>
      </c>
      <c r="R465" s="169">
        <v>6694.8333000000002</v>
      </c>
      <c r="S465" s="169">
        <v>6567.8333000000002</v>
      </c>
      <c r="T465" s="169">
        <v>6383.3333000000002</v>
      </c>
      <c r="U465" s="169">
        <v>6322.3333000000002</v>
      </c>
      <c r="V465" s="169">
        <v>6209.6665999999996</v>
      </c>
      <c r="AJ465" s="160"/>
    </row>
    <row r="466" spans="1:36" s="32" customFormat="1" ht="15.9" customHeight="1" x14ac:dyDescent="0.3">
      <c r="A466" s="159" t="e">
        <f ca="1">[1]!wwsHide()</f>
        <v>#NAME?</v>
      </c>
      <c r="B466" s="178" t="s">
        <v>4</v>
      </c>
      <c r="C466" s="169">
        <v>7802</v>
      </c>
      <c r="D466" s="169">
        <v>7727.5</v>
      </c>
      <c r="E466" s="169">
        <v>7717.5</v>
      </c>
      <c r="F466" s="169">
        <v>7572</v>
      </c>
      <c r="G466" s="169">
        <v>7500</v>
      </c>
      <c r="H466" s="169">
        <v>7495</v>
      </c>
      <c r="I466" s="169">
        <v>7423.5</v>
      </c>
      <c r="J466" s="169">
        <v>7283.5</v>
      </c>
      <c r="K466" s="169">
        <v>7266.8333000000002</v>
      </c>
      <c r="L466" s="169">
        <v>7129.8333000000002</v>
      </c>
      <c r="M466" s="169">
        <v>6995.3333000000002</v>
      </c>
      <c r="N466" s="169">
        <v>6928.8333000000002</v>
      </c>
      <c r="O466" s="169">
        <v>6912.1665999999996</v>
      </c>
      <c r="P466" s="169">
        <v>6781.6665999999996</v>
      </c>
      <c r="Q466" s="169">
        <v>6773.3333000000002</v>
      </c>
      <c r="R466" s="169">
        <v>6708.8333000000002</v>
      </c>
      <c r="S466" s="169">
        <v>6581.8333000000002</v>
      </c>
      <c r="T466" s="169">
        <v>6397.3333000000002</v>
      </c>
      <c r="U466" s="169">
        <v>6336.3333000000002</v>
      </c>
      <c r="V466" s="169">
        <v>6336.3333000000002</v>
      </c>
      <c r="AJ466" s="160"/>
    </row>
    <row r="467" spans="1:36" s="32" customFormat="1" ht="15.9" customHeight="1" x14ac:dyDescent="0.3">
      <c r="A467" s="159" t="e">
        <f ca="1">[1]!wwsHide()</f>
        <v>#NAME?</v>
      </c>
      <c r="B467" s="178" t="s">
        <v>6</v>
      </c>
      <c r="C467" s="169">
        <v>8257</v>
      </c>
      <c r="D467" s="169">
        <v>8178</v>
      </c>
      <c r="E467" s="169">
        <v>8168</v>
      </c>
      <c r="F467" s="169">
        <v>8013.5</v>
      </c>
      <c r="G467" s="169">
        <v>7937</v>
      </c>
      <c r="H467" s="169">
        <v>7932</v>
      </c>
      <c r="I467" s="169">
        <v>7782</v>
      </c>
      <c r="J467" s="169">
        <v>7635</v>
      </c>
      <c r="K467" s="169">
        <v>7618.3333000000002</v>
      </c>
      <c r="L467" s="169">
        <v>7474.3333000000002</v>
      </c>
      <c r="M467" s="169">
        <v>7331.8333000000002</v>
      </c>
      <c r="N467" s="169">
        <v>7261.8333000000002</v>
      </c>
      <c r="O467" s="169">
        <v>7245.1665999999996</v>
      </c>
      <c r="P467" s="169">
        <v>7042.6665999999996</v>
      </c>
      <c r="Q467" s="169">
        <v>7034.3333000000002</v>
      </c>
      <c r="R467" s="169">
        <v>6967.3333000000002</v>
      </c>
      <c r="S467" s="169">
        <v>6835.3333000000002</v>
      </c>
      <c r="T467" s="169">
        <v>6643.3333000000002</v>
      </c>
      <c r="U467" s="169">
        <v>6579.8333000000002</v>
      </c>
      <c r="V467" s="169">
        <v>6579.8333000000002</v>
      </c>
      <c r="AJ467" s="160"/>
    </row>
    <row r="468" spans="1:36" s="32" customFormat="1" ht="15.9" customHeight="1" x14ac:dyDescent="0.3">
      <c r="A468" s="159" t="e">
        <f ca="1">[1]!wwsHide()</f>
        <v>#NAME?</v>
      </c>
      <c r="B468" s="178" t="s">
        <v>8</v>
      </c>
      <c r="C468" s="169">
        <v>8445.5</v>
      </c>
      <c r="D468" s="169">
        <v>8365</v>
      </c>
      <c r="E468" s="169">
        <v>8355</v>
      </c>
      <c r="F468" s="169">
        <v>8197</v>
      </c>
      <c r="G468" s="169">
        <v>8118.5</v>
      </c>
      <c r="H468" s="169">
        <v>8113.5</v>
      </c>
      <c r="I468" s="169">
        <v>7960</v>
      </c>
      <c r="J468" s="169">
        <v>7809.5</v>
      </c>
      <c r="K468" s="169">
        <v>7792.8333000000002</v>
      </c>
      <c r="L468" s="169">
        <v>7645.3333000000002</v>
      </c>
      <c r="M468" s="169">
        <v>7499.3333000000002</v>
      </c>
      <c r="N468" s="169">
        <v>7427.8333000000002</v>
      </c>
      <c r="O468" s="169">
        <v>7411.1665999999996</v>
      </c>
      <c r="P468" s="169">
        <v>7238.1665999999996</v>
      </c>
      <c r="Q468" s="169">
        <v>7229.8333000000002</v>
      </c>
      <c r="R468" s="169">
        <v>7160.8333000000002</v>
      </c>
      <c r="S468" s="169">
        <v>7025.3333000000002</v>
      </c>
      <c r="T468" s="169">
        <v>6827.8333000000002</v>
      </c>
      <c r="U468" s="169">
        <v>6762.8333000000002</v>
      </c>
      <c r="V468" s="169">
        <v>6762.8333000000002</v>
      </c>
      <c r="AJ468" s="160"/>
    </row>
    <row r="469" spans="1:36" s="32" customFormat="1" ht="15.9" customHeight="1" x14ac:dyDescent="0.3">
      <c r="A469" s="159" t="e">
        <f ca="1">[1]!wwsHide()</f>
        <v>#NAME?</v>
      </c>
      <c r="B469" s="178" t="s">
        <v>10</v>
      </c>
      <c r="C469" s="169">
        <v>8420</v>
      </c>
      <c r="D469" s="169">
        <v>8339.5</v>
      </c>
      <c r="E469" s="169">
        <v>8329.5</v>
      </c>
      <c r="F469" s="169">
        <v>8172</v>
      </c>
      <c r="G469" s="169">
        <v>8094</v>
      </c>
      <c r="H469" s="169">
        <v>8089</v>
      </c>
      <c r="I469" s="169">
        <v>8011.5</v>
      </c>
      <c r="J469" s="169">
        <v>7860</v>
      </c>
      <c r="K469" s="169">
        <v>7843.3333000000002</v>
      </c>
      <c r="L469" s="169">
        <v>7694.8333000000002</v>
      </c>
      <c r="M469" s="169">
        <v>7549.3333000000002</v>
      </c>
      <c r="N469" s="169">
        <v>7477.3333000000002</v>
      </c>
      <c r="O469" s="169">
        <v>7446.6665999999996</v>
      </c>
      <c r="P469" s="169">
        <v>7305.1665999999996</v>
      </c>
      <c r="Q469" s="169">
        <v>7296.8333000000002</v>
      </c>
      <c r="R469" s="169">
        <v>7226.8333000000002</v>
      </c>
      <c r="S469" s="169">
        <v>7089.8333000000002</v>
      </c>
      <c r="T469" s="169">
        <v>6889.8333000000002</v>
      </c>
      <c r="U469" s="169">
        <v>6823.8333000000002</v>
      </c>
      <c r="V469" s="169">
        <v>6711.1665999999996</v>
      </c>
      <c r="AJ469" s="160"/>
    </row>
    <row r="470" spans="1:36" s="32" customFormat="1" ht="15.9" customHeight="1" x14ac:dyDescent="0.3">
      <c r="A470" s="159" t="e">
        <f ca="1">[1]!wwsHide()</f>
        <v>#NAME?</v>
      </c>
      <c r="B470" s="178" t="s">
        <v>12</v>
      </c>
      <c r="C470" s="169">
        <v>8420</v>
      </c>
      <c r="D470" s="169">
        <v>8339.5</v>
      </c>
      <c r="E470" s="169">
        <v>8329.5</v>
      </c>
      <c r="F470" s="169">
        <v>8172</v>
      </c>
      <c r="G470" s="169">
        <v>8094</v>
      </c>
      <c r="H470" s="169">
        <v>8089</v>
      </c>
      <c r="I470" s="169">
        <v>8011.5</v>
      </c>
      <c r="J470" s="169">
        <v>7860</v>
      </c>
      <c r="K470" s="169">
        <v>7843.3333000000002</v>
      </c>
      <c r="L470" s="169">
        <v>7694.8333000000002</v>
      </c>
      <c r="M470" s="169">
        <v>7549.3333000000002</v>
      </c>
      <c r="N470" s="169">
        <v>7477.3333000000002</v>
      </c>
      <c r="O470" s="169">
        <v>7460.6665999999996</v>
      </c>
      <c r="P470" s="169">
        <v>7319.1665999999996</v>
      </c>
      <c r="Q470" s="169">
        <v>7310.8333000000002</v>
      </c>
      <c r="R470" s="169">
        <v>7240.8333000000002</v>
      </c>
      <c r="S470" s="169">
        <v>7103.8333000000002</v>
      </c>
      <c r="T470" s="169">
        <v>6903.8333000000002</v>
      </c>
      <c r="U470" s="169">
        <v>6837.8333000000002</v>
      </c>
      <c r="V470" s="169">
        <v>6837.8333000000002</v>
      </c>
      <c r="AJ470" s="160"/>
    </row>
    <row r="471" spans="1:36" s="32" customFormat="1" ht="15.9" customHeight="1" x14ac:dyDescent="0.3">
      <c r="A471" s="159" t="e">
        <f ca="1">[1]!wwsHide()</f>
        <v>#NAME?</v>
      </c>
      <c r="B471" s="178" t="s">
        <v>14</v>
      </c>
      <c r="C471" s="169">
        <v>8420</v>
      </c>
      <c r="D471" s="169">
        <v>8339.5</v>
      </c>
      <c r="E471" s="169">
        <v>8329.5</v>
      </c>
      <c r="F471" s="169">
        <v>8172</v>
      </c>
      <c r="G471" s="169">
        <v>8094</v>
      </c>
      <c r="H471" s="169">
        <v>8089</v>
      </c>
      <c r="I471" s="169">
        <v>8011.5</v>
      </c>
      <c r="J471" s="169">
        <v>7860</v>
      </c>
      <c r="K471" s="169">
        <v>7843.3333000000002</v>
      </c>
      <c r="L471" s="169">
        <v>7694.8333000000002</v>
      </c>
      <c r="M471" s="169">
        <v>7549.3333000000002</v>
      </c>
      <c r="N471" s="169">
        <v>7477.3333000000002</v>
      </c>
      <c r="O471" s="169">
        <v>7460.6665999999996</v>
      </c>
      <c r="P471" s="169">
        <v>7319.1665999999996</v>
      </c>
      <c r="Q471" s="169">
        <v>7310.8333000000002</v>
      </c>
      <c r="R471" s="169">
        <v>7240.8333000000002</v>
      </c>
      <c r="S471" s="169">
        <v>7103.8333000000002</v>
      </c>
      <c r="T471" s="169">
        <v>6903.8333000000002</v>
      </c>
      <c r="U471" s="169">
        <v>6837.8333000000002</v>
      </c>
      <c r="V471" s="169">
        <v>6837.8333000000002</v>
      </c>
      <c r="AJ471" s="160"/>
    </row>
    <row r="472" spans="1:36" s="32" customFormat="1" ht="15.9" customHeight="1" x14ac:dyDescent="0.3">
      <c r="A472" s="159" t="e">
        <f ca="1">[1]!wwsHide()</f>
        <v>#NAME?</v>
      </c>
      <c r="B472" s="178" t="s">
        <v>16</v>
      </c>
      <c r="C472" s="169">
        <v>8912.5</v>
      </c>
      <c r="D472" s="169">
        <v>8827</v>
      </c>
      <c r="E472" s="169">
        <v>8817</v>
      </c>
      <c r="F472" s="169">
        <v>8650</v>
      </c>
      <c r="G472" s="169">
        <v>8567</v>
      </c>
      <c r="H472" s="169">
        <v>8562</v>
      </c>
      <c r="I472" s="169">
        <v>8399.5</v>
      </c>
      <c r="J472" s="169">
        <v>8240.5</v>
      </c>
      <c r="K472" s="169">
        <v>8223.8333000000002</v>
      </c>
      <c r="L472" s="169">
        <v>8067.8333000000002</v>
      </c>
      <c r="M472" s="169">
        <v>7913.3333000000002</v>
      </c>
      <c r="N472" s="169">
        <v>7837.8333000000002</v>
      </c>
      <c r="O472" s="169">
        <v>7821.1665999999996</v>
      </c>
      <c r="P472" s="169">
        <v>7602.1665999999996</v>
      </c>
      <c r="Q472" s="169">
        <v>7593.8333000000002</v>
      </c>
      <c r="R472" s="169">
        <v>7520.8333000000002</v>
      </c>
      <c r="S472" s="169">
        <v>7378.3333000000002</v>
      </c>
      <c r="T472" s="169">
        <v>7170.3333000000002</v>
      </c>
      <c r="U472" s="169">
        <v>7101.8333000000002</v>
      </c>
      <c r="V472" s="169">
        <v>7101.8333000000002</v>
      </c>
      <c r="AJ472" s="160"/>
    </row>
    <row r="473" spans="1:36" s="32" customFormat="1" ht="15.9" customHeight="1" x14ac:dyDescent="0.3">
      <c r="A473" s="159" t="e">
        <f ca="1">[1]!wwsHide()</f>
        <v>#NAME?</v>
      </c>
      <c r="B473" s="178" t="s">
        <v>172</v>
      </c>
      <c r="C473" s="169">
        <v>8912.5</v>
      </c>
      <c r="D473" s="169">
        <v>8827</v>
      </c>
      <c r="E473" s="169">
        <v>8817</v>
      </c>
      <c r="F473" s="169">
        <v>8650</v>
      </c>
      <c r="G473" s="169">
        <v>8567</v>
      </c>
      <c r="H473" s="169">
        <v>8562</v>
      </c>
      <c r="I473" s="169">
        <v>8399.5</v>
      </c>
      <c r="J473" s="169">
        <v>8240.5</v>
      </c>
      <c r="K473" s="169">
        <v>8223.8333000000002</v>
      </c>
      <c r="L473" s="169">
        <v>8067.8333000000002</v>
      </c>
      <c r="M473" s="169">
        <v>7913.3333000000002</v>
      </c>
      <c r="N473" s="169">
        <v>7837.8333000000002</v>
      </c>
      <c r="O473" s="169">
        <v>7821.1665999999996</v>
      </c>
      <c r="P473" s="169">
        <v>7602.1665999999996</v>
      </c>
      <c r="Q473" s="169">
        <v>7593.8333000000002</v>
      </c>
      <c r="R473" s="169">
        <v>7520.8333000000002</v>
      </c>
      <c r="S473" s="169">
        <v>7378.3333000000002</v>
      </c>
      <c r="T473" s="169">
        <v>7170.3333000000002</v>
      </c>
      <c r="U473" s="169">
        <v>7101.8333000000002</v>
      </c>
      <c r="V473" s="169">
        <v>7101.8333000000002</v>
      </c>
      <c r="AJ473" s="160"/>
    </row>
    <row r="474" spans="1:36" s="32" customFormat="1" ht="15.9" customHeight="1" x14ac:dyDescent="0.3">
      <c r="A474" s="159" t="e">
        <f ca="1">[1]!wwsHide()</f>
        <v>#NAME?</v>
      </c>
      <c r="B474" s="178" t="s">
        <v>18</v>
      </c>
      <c r="C474" s="169">
        <v>9117</v>
      </c>
      <c r="D474" s="169">
        <v>9029.5</v>
      </c>
      <c r="E474" s="169">
        <v>9019.5</v>
      </c>
      <c r="F474" s="169">
        <v>8848.5</v>
      </c>
      <c r="G474" s="169">
        <v>8764</v>
      </c>
      <c r="H474" s="169">
        <v>8759</v>
      </c>
      <c r="I474" s="169">
        <v>8593</v>
      </c>
      <c r="J474" s="169">
        <v>8430</v>
      </c>
      <c r="K474" s="169">
        <v>8413.3333000000002</v>
      </c>
      <c r="L474" s="169">
        <v>8253.8333000000002</v>
      </c>
      <c r="M474" s="169">
        <v>8095.8333000000002</v>
      </c>
      <c r="N474" s="169">
        <v>8018.3333000000002</v>
      </c>
      <c r="O474" s="169">
        <v>8001.6665999999996</v>
      </c>
      <c r="P474" s="169">
        <v>7814.1665999999996</v>
      </c>
      <c r="Q474" s="169">
        <v>7805.8333000000002</v>
      </c>
      <c r="R474" s="169">
        <v>7730.8333000000002</v>
      </c>
      <c r="S474" s="169">
        <v>7583.8333000000002</v>
      </c>
      <c r="T474" s="169">
        <v>7369.8333000000002</v>
      </c>
      <c r="U474" s="169">
        <v>7299.3333000000002</v>
      </c>
      <c r="V474" s="169">
        <v>7299.3333000000002</v>
      </c>
      <c r="AJ474" s="160"/>
    </row>
    <row r="475" spans="1:36" s="32" customFormat="1" ht="15.9" customHeight="1" x14ac:dyDescent="0.3">
      <c r="A475" s="159" t="e">
        <f ca="1">[1]!wwsHide()</f>
        <v>#NAME?</v>
      </c>
      <c r="B475" s="178" t="s">
        <v>20</v>
      </c>
      <c r="C475" s="169">
        <v>9117</v>
      </c>
      <c r="D475" s="169">
        <v>9029.5</v>
      </c>
      <c r="E475" s="169">
        <v>9019.5</v>
      </c>
      <c r="F475" s="169">
        <v>8848.5</v>
      </c>
      <c r="G475" s="169">
        <v>8764</v>
      </c>
      <c r="H475" s="169">
        <v>8759</v>
      </c>
      <c r="I475" s="169">
        <v>8593</v>
      </c>
      <c r="J475" s="169">
        <v>8430</v>
      </c>
      <c r="K475" s="169">
        <v>8413.3333000000002</v>
      </c>
      <c r="L475" s="169">
        <v>8253.8333000000002</v>
      </c>
      <c r="M475" s="169">
        <v>8095.8333000000002</v>
      </c>
      <c r="N475" s="169">
        <v>8018.3333000000002</v>
      </c>
      <c r="O475" s="169">
        <v>8001.6665999999996</v>
      </c>
      <c r="P475" s="169">
        <v>7814.1665999999996</v>
      </c>
      <c r="Q475" s="169">
        <v>7805.8333000000002</v>
      </c>
      <c r="R475" s="169">
        <v>7730.8333000000002</v>
      </c>
      <c r="S475" s="169">
        <v>7583.8333000000002</v>
      </c>
      <c r="T475" s="169">
        <v>7369.8333000000002</v>
      </c>
      <c r="U475" s="169">
        <v>7299.3333000000002</v>
      </c>
      <c r="V475" s="169">
        <v>7299.3333000000002</v>
      </c>
      <c r="AJ475" s="160"/>
    </row>
    <row r="476" spans="1:36" s="32" customFormat="1" ht="15.9" customHeight="1" x14ac:dyDescent="0.3">
      <c r="A476" s="159" t="e">
        <f ca="1">[1]!wwsHide()</f>
        <v>#NAME?</v>
      </c>
      <c r="B476" s="178" t="s">
        <v>22</v>
      </c>
      <c r="C476" s="169">
        <v>9282.5</v>
      </c>
      <c r="D476" s="169">
        <v>9193.5</v>
      </c>
      <c r="E476" s="169">
        <v>9183.5</v>
      </c>
      <c r="F476" s="169">
        <v>9009</v>
      </c>
      <c r="G476" s="169">
        <v>8922.5</v>
      </c>
      <c r="H476" s="169">
        <v>8917.5</v>
      </c>
      <c r="I476" s="169">
        <v>8832</v>
      </c>
      <c r="J476" s="169">
        <v>8664.5</v>
      </c>
      <c r="K476" s="169">
        <v>8647.8333000000002</v>
      </c>
      <c r="L476" s="169">
        <v>8483.3333000000002</v>
      </c>
      <c r="M476" s="169">
        <v>8322.3333000000002</v>
      </c>
      <c r="N476" s="169">
        <v>8242.8333000000002</v>
      </c>
      <c r="O476" s="169">
        <v>8226.1666000000005</v>
      </c>
      <c r="P476" s="169">
        <v>8069.6665999999996</v>
      </c>
      <c r="Q476" s="169">
        <v>8061.3333000000002</v>
      </c>
      <c r="R476" s="169">
        <v>7983.8333000000002</v>
      </c>
      <c r="S476" s="169">
        <v>7831.8333000000002</v>
      </c>
      <c r="T476" s="169">
        <v>7610.8333000000002</v>
      </c>
      <c r="U476" s="169">
        <v>7537.8333000000002</v>
      </c>
      <c r="V476" s="169">
        <v>7537.8333000000002</v>
      </c>
      <c r="AJ476" s="160"/>
    </row>
    <row r="477" spans="1:36" s="32" customFormat="1" ht="15.9" customHeight="1" x14ac:dyDescent="0.3">
      <c r="A477" s="159" t="e">
        <f ca="1">[1]!wwsHide()</f>
        <v>#NAME?</v>
      </c>
      <c r="B477" s="178" t="s">
        <v>24</v>
      </c>
      <c r="C477" s="169">
        <v>9827</v>
      </c>
      <c r="D477" s="169">
        <v>9732.5</v>
      </c>
      <c r="E477" s="169">
        <v>9722.5</v>
      </c>
      <c r="F477" s="169">
        <v>9537.5</v>
      </c>
      <c r="G477" s="169">
        <v>9446</v>
      </c>
      <c r="H477" s="169">
        <v>9441</v>
      </c>
      <c r="I477" s="169">
        <v>9261.5</v>
      </c>
      <c r="J477" s="169">
        <v>9085.5</v>
      </c>
      <c r="K477" s="169">
        <v>9068.8333000000002</v>
      </c>
      <c r="L477" s="169">
        <v>8896.3333000000002</v>
      </c>
      <c r="M477" s="169">
        <v>8725.3333000000002</v>
      </c>
      <c r="N477" s="169">
        <v>8641.8333000000002</v>
      </c>
      <c r="O477" s="169">
        <v>8625.1666000000005</v>
      </c>
      <c r="P477" s="169">
        <v>8382.6666000000005</v>
      </c>
      <c r="Q477" s="169">
        <v>8374.3333000000002</v>
      </c>
      <c r="R477" s="169">
        <v>8293.8333000000002</v>
      </c>
      <c r="S477" s="169">
        <v>8135.8333000000002</v>
      </c>
      <c r="T477" s="169">
        <v>7905.8333000000002</v>
      </c>
      <c r="U477" s="169">
        <v>7829.8333000000002</v>
      </c>
      <c r="V477" s="169">
        <v>7829.8333000000002</v>
      </c>
      <c r="AJ477" s="160"/>
    </row>
    <row r="478" spans="1:36" s="32" customFormat="1" ht="15.9" customHeight="1" x14ac:dyDescent="0.3">
      <c r="A478" s="159" t="e">
        <f ca="1">[1]!wwsHide()</f>
        <v>#NAME?</v>
      </c>
      <c r="B478" s="178" t="s">
        <v>26</v>
      </c>
      <c r="C478" s="169">
        <v>10052.5</v>
      </c>
      <c r="D478" s="169">
        <v>9956</v>
      </c>
      <c r="E478" s="169">
        <v>9946</v>
      </c>
      <c r="F478" s="169">
        <v>9756.5</v>
      </c>
      <c r="G478" s="169">
        <v>9663</v>
      </c>
      <c r="H478" s="169">
        <v>9658</v>
      </c>
      <c r="I478" s="169">
        <v>9474</v>
      </c>
      <c r="J478" s="169">
        <v>9294</v>
      </c>
      <c r="K478" s="169">
        <v>9277.3333000000002</v>
      </c>
      <c r="L478" s="169">
        <v>9100.8333000000002</v>
      </c>
      <c r="M478" s="169">
        <v>8925.8333000000002</v>
      </c>
      <c r="N478" s="169">
        <v>8840.3333000000002</v>
      </c>
      <c r="O478" s="169">
        <v>8823.6666000000005</v>
      </c>
      <c r="P478" s="169">
        <v>8616.6666000000005</v>
      </c>
      <c r="Q478" s="169">
        <v>8608.3333000000002</v>
      </c>
      <c r="R478" s="169">
        <v>8525.3333000000002</v>
      </c>
      <c r="S478" s="169">
        <v>8362.8333000000002</v>
      </c>
      <c r="T478" s="169">
        <v>8126.3333000000002</v>
      </c>
      <c r="U478" s="169">
        <v>8048.3333000000002</v>
      </c>
      <c r="V478" s="169">
        <v>8048.3333000000002</v>
      </c>
      <c r="AJ478" s="160"/>
    </row>
    <row r="479" spans="1:36" s="32" customFormat="1" ht="15.9" customHeight="1" x14ac:dyDescent="0.3">
      <c r="A479" s="159" t="e">
        <f ca="1">[1]!wwsHide()</f>
        <v>#NAME?</v>
      </c>
      <c r="B479" s="178" t="s">
        <v>28</v>
      </c>
      <c r="C479" s="169">
        <v>10421</v>
      </c>
      <c r="D479" s="169">
        <v>10321</v>
      </c>
      <c r="E479" s="169">
        <v>10311</v>
      </c>
      <c r="F479" s="169">
        <v>10114.5</v>
      </c>
      <c r="G479" s="169">
        <v>10017</v>
      </c>
      <c r="H479" s="169">
        <v>10012</v>
      </c>
      <c r="I479" s="169">
        <v>9915.5</v>
      </c>
      <c r="J479" s="169">
        <v>9726.5</v>
      </c>
      <c r="K479" s="169">
        <v>9709.8333000000002</v>
      </c>
      <c r="L479" s="169">
        <v>9524.8333000000002</v>
      </c>
      <c r="M479" s="169">
        <v>9343.3333000000002</v>
      </c>
      <c r="N479" s="169">
        <v>9253.3333000000002</v>
      </c>
      <c r="O479" s="169">
        <v>9222.6666000000005</v>
      </c>
      <c r="P479" s="169">
        <v>9046.6666000000005</v>
      </c>
      <c r="Q479" s="169">
        <v>9038.3333000000002</v>
      </c>
      <c r="R479" s="169">
        <v>8951.3333000000002</v>
      </c>
      <c r="S479" s="169">
        <v>8780.3333000000002</v>
      </c>
      <c r="T479" s="169">
        <v>8531.3333000000002</v>
      </c>
      <c r="U479" s="169">
        <v>8449.3333000000002</v>
      </c>
      <c r="V479" s="169">
        <v>8336.6666000000005</v>
      </c>
      <c r="AJ479" s="160"/>
    </row>
    <row r="480" spans="1:36" s="32" customFormat="1" ht="15.9" customHeight="1" x14ac:dyDescent="0.3">
      <c r="A480" s="159" t="e">
        <f ca="1">[1]!wwsHide()</f>
        <v>#NAME?</v>
      </c>
      <c r="B480" s="178" t="s">
        <v>30</v>
      </c>
      <c r="C480" s="169">
        <v>10421</v>
      </c>
      <c r="D480" s="169">
        <v>10321</v>
      </c>
      <c r="E480" s="169">
        <v>10311</v>
      </c>
      <c r="F480" s="169">
        <v>10114.5</v>
      </c>
      <c r="G480" s="169">
        <v>10017</v>
      </c>
      <c r="H480" s="169">
        <v>10012</v>
      </c>
      <c r="I480" s="169">
        <v>9915.5</v>
      </c>
      <c r="J480" s="169">
        <v>9726.5</v>
      </c>
      <c r="K480" s="169">
        <v>9709.8333000000002</v>
      </c>
      <c r="L480" s="169">
        <v>9524.8333000000002</v>
      </c>
      <c r="M480" s="169">
        <v>9343.3333000000002</v>
      </c>
      <c r="N480" s="169">
        <v>9253.3333000000002</v>
      </c>
      <c r="O480" s="169">
        <v>9236.6666000000005</v>
      </c>
      <c r="P480" s="169">
        <v>9060.6666000000005</v>
      </c>
      <c r="Q480" s="169">
        <v>9052.3333000000002</v>
      </c>
      <c r="R480" s="169">
        <v>8965.3333000000002</v>
      </c>
      <c r="S480" s="169">
        <v>8794.3333000000002</v>
      </c>
      <c r="T480" s="169">
        <v>8545.3333000000002</v>
      </c>
      <c r="U480" s="169">
        <v>8463.3333000000002</v>
      </c>
      <c r="V480" s="169">
        <v>8463.3333000000002</v>
      </c>
      <c r="AJ480" s="160"/>
    </row>
    <row r="481" spans="1:36" s="32" customFormat="1" ht="15.9" customHeight="1" x14ac:dyDescent="0.3">
      <c r="A481" s="159" t="e">
        <f ca="1">[1]!wwsHide()</f>
        <v>#NAME?</v>
      </c>
      <c r="B481" s="178" t="s">
        <v>32</v>
      </c>
      <c r="C481" s="169">
        <v>11035.5</v>
      </c>
      <c r="D481" s="169">
        <v>10929</v>
      </c>
      <c r="E481" s="169">
        <v>10919</v>
      </c>
      <c r="F481" s="169">
        <v>10710.5</v>
      </c>
      <c r="G481" s="169">
        <v>10607.5</v>
      </c>
      <c r="H481" s="169">
        <v>10602.5</v>
      </c>
      <c r="I481" s="169">
        <v>10400</v>
      </c>
      <c r="J481" s="169">
        <v>10201.5</v>
      </c>
      <c r="K481" s="169">
        <v>10184.8333</v>
      </c>
      <c r="L481" s="169">
        <v>9990.3333000000002</v>
      </c>
      <c r="M481" s="169">
        <v>9797.8333000000002</v>
      </c>
      <c r="N481" s="169">
        <v>9703.3333000000002</v>
      </c>
      <c r="O481" s="169">
        <v>9686.6666000000005</v>
      </c>
      <c r="P481" s="169">
        <v>9413.6666000000005</v>
      </c>
      <c r="Q481" s="169">
        <v>9405.3333000000002</v>
      </c>
      <c r="R481" s="169">
        <v>9314.8333000000002</v>
      </c>
      <c r="S481" s="169">
        <v>9136.8333000000002</v>
      </c>
      <c r="T481" s="169">
        <v>8877.8333000000002</v>
      </c>
      <c r="U481" s="169">
        <v>8792.3333000000002</v>
      </c>
      <c r="V481" s="169">
        <v>8792.3333000000002</v>
      </c>
      <c r="AJ481" s="160"/>
    </row>
    <row r="482" spans="1:36" s="32" customFormat="1" ht="15.9" customHeight="1" x14ac:dyDescent="0.3">
      <c r="A482" s="159" t="e">
        <f ca="1">[1]!wwsHide()</f>
        <v>#NAME?</v>
      </c>
      <c r="B482" s="178" t="s">
        <v>34</v>
      </c>
      <c r="C482" s="169">
        <v>11290.5</v>
      </c>
      <c r="D482" s="169">
        <v>11181.5</v>
      </c>
      <c r="E482" s="169">
        <v>11171.5</v>
      </c>
      <c r="F482" s="169">
        <v>10958</v>
      </c>
      <c r="G482" s="169">
        <v>10852.5</v>
      </c>
      <c r="H482" s="169">
        <v>10847.5</v>
      </c>
      <c r="I482" s="169">
        <v>10640.5</v>
      </c>
      <c r="J482" s="169">
        <v>10437.5</v>
      </c>
      <c r="K482" s="169">
        <v>10420.8333</v>
      </c>
      <c r="L482" s="169">
        <v>10221.8333</v>
      </c>
      <c r="M482" s="169">
        <v>10024.8333</v>
      </c>
      <c r="N482" s="169">
        <v>9928.3333000000002</v>
      </c>
      <c r="O482" s="169">
        <v>9911.6666000000005</v>
      </c>
      <c r="P482" s="169">
        <v>9678.1666000000005</v>
      </c>
      <c r="Q482" s="169">
        <v>9669.8333000000002</v>
      </c>
      <c r="R482" s="169">
        <v>9576.3333000000002</v>
      </c>
      <c r="S482" s="169">
        <v>9393.3333000000002</v>
      </c>
      <c r="T482" s="169">
        <v>9126.8333000000002</v>
      </c>
      <c r="U482" s="169">
        <v>9038.8333000000002</v>
      </c>
      <c r="V482" s="169">
        <v>9038.8333000000002</v>
      </c>
      <c r="AJ482" s="160"/>
    </row>
    <row r="483" spans="1:36" s="32" customFormat="1" ht="15.9" customHeight="1" x14ac:dyDescent="0.3">
      <c r="A483" s="159" t="e">
        <f ca="1">[1]!wwsHide()</f>
        <v>#NAME?</v>
      </c>
      <c r="B483" s="178" t="s">
        <v>36</v>
      </c>
      <c r="C483" s="169">
        <v>11399</v>
      </c>
      <c r="D483" s="169">
        <v>11289</v>
      </c>
      <c r="E483" s="169">
        <v>11279</v>
      </c>
      <c r="F483" s="169">
        <v>11063.5</v>
      </c>
      <c r="G483" s="169">
        <v>10957</v>
      </c>
      <c r="H483" s="169">
        <v>10952</v>
      </c>
      <c r="I483" s="169">
        <v>10846.5</v>
      </c>
      <c r="J483" s="169">
        <v>10639.5</v>
      </c>
      <c r="K483" s="169">
        <v>10622.8333</v>
      </c>
      <c r="L483" s="169">
        <v>10419.8333</v>
      </c>
      <c r="M483" s="169">
        <v>10220.8333</v>
      </c>
      <c r="N483" s="169">
        <v>10122.3333</v>
      </c>
      <c r="O483" s="169">
        <v>10091.6666</v>
      </c>
      <c r="P483" s="169">
        <v>9898.6666000000005</v>
      </c>
      <c r="Q483" s="169">
        <v>9890.3333000000002</v>
      </c>
      <c r="R483" s="169">
        <v>9794.8333000000002</v>
      </c>
      <c r="S483" s="169">
        <v>9607.3333000000002</v>
      </c>
      <c r="T483" s="169">
        <v>9334.3333000000002</v>
      </c>
      <c r="U483" s="169">
        <v>9244.3333000000002</v>
      </c>
      <c r="V483" s="169">
        <v>9131.6666000000005</v>
      </c>
      <c r="AJ483" s="160"/>
    </row>
    <row r="484" spans="1:36" s="32" customFormat="1" ht="15.9" customHeight="1" x14ac:dyDescent="0.3">
      <c r="A484" s="159" t="e">
        <f ca="1">[1]!wwsHide()</f>
        <v>#NAME?</v>
      </c>
      <c r="B484" s="178" t="s">
        <v>38</v>
      </c>
      <c r="C484" s="169">
        <v>11399</v>
      </c>
      <c r="D484" s="169">
        <v>11289</v>
      </c>
      <c r="E484" s="169">
        <v>11279</v>
      </c>
      <c r="F484" s="169">
        <v>11063.5</v>
      </c>
      <c r="G484" s="169">
        <v>10957</v>
      </c>
      <c r="H484" s="169">
        <v>10952</v>
      </c>
      <c r="I484" s="169">
        <v>10846.5</v>
      </c>
      <c r="J484" s="169">
        <v>10639.5</v>
      </c>
      <c r="K484" s="169">
        <v>10622.8333</v>
      </c>
      <c r="L484" s="169">
        <v>10419.8333</v>
      </c>
      <c r="M484" s="169">
        <v>10220.8333</v>
      </c>
      <c r="N484" s="169">
        <v>10122.3333</v>
      </c>
      <c r="O484" s="169">
        <v>10105.6666</v>
      </c>
      <c r="P484" s="169">
        <v>9912.6666000000005</v>
      </c>
      <c r="Q484" s="169">
        <v>9904.3333000000002</v>
      </c>
      <c r="R484" s="169">
        <v>9808.8333000000002</v>
      </c>
      <c r="S484" s="169">
        <v>9621.3333000000002</v>
      </c>
      <c r="T484" s="169">
        <v>9348.3333000000002</v>
      </c>
      <c r="U484" s="169">
        <v>9258.3333000000002</v>
      </c>
      <c r="V484" s="169">
        <v>9258.3333000000002</v>
      </c>
      <c r="AJ484" s="160"/>
    </row>
    <row r="485" spans="1:36" s="32" customFormat="1" ht="15.9" customHeight="1" x14ac:dyDescent="0.3">
      <c r="A485" s="159" t="e">
        <f ca="1">[1]!wwsHide()</f>
        <v>#NAME?</v>
      </c>
      <c r="B485" s="178" t="s">
        <v>40</v>
      </c>
      <c r="C485" s="169">
        <v>12072.5</v>
      </c>
      <c r="D485" s="169">
        <v>11956</v>
      </c>
      <c r="E485" s="169">
        <v>11946</v>
      </c>
      <c r="F485" s="169">
        <v>11717.5</v>
      </c>
      <c r="G485" s="169">
        <v>11604.5</v>
      </c>
      <c r="H485" s="169">
        <v>11599.5</v>
      </c>
      <c r="I485" s="169">
        <v>11377.5</v>
      </c>
      <c r="J485" s="169">
        <v>11160</v>
      </c>
      <c r="K485" s="169">
        <v>11143.3333</v>
      </c>
      <c r="L485" s="169">
        <v>10930.3333</v>
      </c>
      <c r="M485" s="169">
        <v>10719.3333</v>
      </c>
      <c r="N485" s="169">
        <v>10615.8333</v>
      </c>
      <c r="O485" s="169">
        <v>10599.1666</v>
      </c>
      <c r="P485" s="169">
        <v>10299.6666</v>
      </c>
      <c r="Q485" s="169">
        <v>10291.3333</v>
      </c>
      <c r="R485" s="169">
        <v>10191.8333</v>
      </c>
      <c r="S485" s="169">
        <v>9996.8333000000002</v>
      </c>
      <c r="T485" s="169">
        <v>9712.8333000000002</v>
      </c>
      <c r="U485" s="169">
        <v>9618.8333000000002</v>
      </c>
      <c r="V485" s="169">
        <v>9618.8333000000002</v>
      </c>
      <c r="AJ485" s="160"/>
    </row>
    <row r="486" spans="1:36" s="32" customFormat="1" ht="15.9" customHeight="1" x14ac:dyDescent="0.3">
      <c r="A486" s="159" t="e">
        <f ca="1">[1]!wwsHide()</f>
        <v>#NAME?</v>
      </c>
      <c r="B486" s="178" t="s">
        <v>42</v>
      </c>
      <c r="C486" s="169">
        <v>12354</v>
      </c>
      <c r="D486" s="169">
        <v>12234.5</v>
      </c>
      <c r="E486" s="169">
        <v>12224.5</v>
      </c>
      <c r="F486" s="169">
        <v>11990.5</v>
      </c>
      <c r="G486" s="169">
        <v>11874.5</v>
      </c>
      <c r="H486" s="169">
        <v>11869.5</v>
      </c>
      <c r="I486" s="169">
        <v>11642.5</v>
      </c>
      <c r="J486" s="169">
        <v>11420</v>
      </c>
      <c r="K486" s="169">
        <v>11403.3333</v>
      </c>
      <c r="L486" s="169">
        <v>11184.8333</v>
      </c>
      <c r="M486" s="169">
        <v>10968.3333</v>
      </c>
      <c r="N486" s="169">
        <v>10862.3333</v>
      </c>
      <c r="O486" s="169">
        <v>10845.6666</v>
      </c>
      <c r="P486" s="169">
        <v>10589.6666</v>
      </c>
      <c r="Q486" s="169">
        <v>10581.3333</v>
      </c>
      <c r="R486" s="169">
        <v>10478.8333</v>
      </c>
      <c r="S486" s="169">
        <v>10278.3333</v>
      </c>
      <c r="T486" s="169">
        <v>9985.8333000000002</v>
      </c>
      <c r="U486" s="169">
        <v>9889.3333000000002</v>
      </c>
      <c r="V486" s="169">
        <v>9889.3333000000002</v>
      </c>
      <c r="AJ486" s="160"/>
    </row>
    <row r="487" spans="1:36" s="32" customFormat="1" ht="15.9" customHeight="1" x14ac:dyDescent="0.3">
      <c r="A487" s="159" t="e">
        <f ca="1">[1]!wwsHide()</f>
        <v>#NAME?</v>
      </c>
      <c r="B487" s="165"/>
      <c r="C487" s="170"/>
      <c r="D487" s="170"/>
      <c r="E487" s="170"/>
      <c r="F487" s="170"/>
      <c r="G487" s="170"/>
      <c r="H487" s="170"/>
      <c r="I487" s="170"/>
      <c r="M487" s="170"/>
      <c r="N487" s="170"/>
      <c r="O487" s="170"/>
      <c r="P487" s="170"/>
      <c r="Q487" s="170"/>
      <c r="R487" s="170"/>
      <c r="S487" s="170"/>
      <c r="AJ487" s="160"/>
    </row>
    <row r="488" spans="1:36" s="32" customFormat="1" ht="15.9" customHeight="1" x14ac:dyDescent="0.3">
      <c r="A488" s="159" t="e">
        <f ca="1">[1]!wwsHide()</f>
        <v>#NAME?</v>
      </c>
      <c r="B488" s="165" t="s">
        <v>47</v>
      </c>
      <c r="C488" s="170"/>
      <c r="D488" s="171"/>
      <c r="E488" s="170"/>
      <c r="F488" s="170"/>
      <c r="G488" s="171"/>
      <c r="H488" s="171"/>
      <c r="I488" s="170"/>
      <c r="J488" s="63"/>
      <c r="L488" s="63"/>
      <c r="M488" s="170"/>
      <c r="N488" s="170"/>
      <c r="O488" s="170"/>
      <c r="P488" s="170"/>
      <c r="Q488" s="170"/>
      <c r="R488" s="170"/>
      <c r="S488" s="170"/>
      <c r="AJ488" s="160"/>
    </row>
    <row r="489" spans="1:36" s="32" customFormat="1" ht="15.9" customHeight="1" x14ac:dyDescent="0.3">
      <c r="A489" s="159" t="e">
        <f ca="1">[1]!wwsHide()</f>
        <v>#NAME?</v>
      </c>
      <c r="B489" s="178" t="s">
        <v>2</v>
      </c>
      <c r="C489" s="172">
        <v>7502</v>
      </c>
      <c r="D489" s="173">
        <v>7427.5</v>
      </c>
      <c r="E489" s="172">
        <v>7427.5</v>
      </c>
      <c r="F489" s="172">
        <v>7282</v>
      </c>
      <c r="G489" s="173">
        <v>7210</v>
      </c>
      <c r="H489" s="172">
        <v>7210</v>
      </c>
      <c r="I489" s="172">
        <v>7138.5</v>
      </c>
      <c r="J489" s="173">
        <v>6998.5</v>
      </c>
      <c r="K489" s="172">
        <v>6998.5</v>
      </c>
      <c r="L489" s="172">
        <v>6861.5</v>
      </c>
      <c r="M489" s="174">
        <v>6727</v>
      </c>
      <c r="N489" s="175">
        <v>6660.5</v>
      </c>
      <c r="O489" s="174">
        <v>6660.5</v>
      </c>
      <c r="P489" s="175">
        <v>6530</v>
      </c>
      <c r="Q489" s="174">
        <v>6530</v>
      </c>
      <c r="R489" s="174">
        <v>6465.5</v>
      </c>
      <c r="S489" s="174">
        <v>6338.5</v>
      </c>
      <c r="T489" s="174">
        <v>6154</v>
      </c>
      <c r="U489" s="175">
        <v>6093</v>
      </c>
      <c r="V489" s="174">
        <v>6093</v>
      </c>
      <c r="AJ489" s="160"/>
    </row>
    <row r="490" spans="1:36" s="32" customFormat="1" ht="15.9" customHeight="1" x14ac:dyDescent="0.3">
      <c r="A490" s="159" t="e">
        <f ca="1">[1]!wwsHide()</f>
        <v>#NAME?</v>
      </c>
      <c r="B490" s="179" t="s">
        <v>4</v>
      </c>
      <c r="C490" s="171">
        <v>7502</v>
      </c>
      <c r="D490" s="171">
        <v>7427.5</v>
      </c>
      <c r="E490" s="171">
        <v>7427.5</v>
      </c>
      <c r="F490" s="171">
        <v>7282</v>
      </c>
      <c r="G490" s="171">
        <v>7210</v>
      </c>
      <c r="H490" s="171">
        <v>7210</v>
      </c>
      <c r="I490" s="171">
        <v>7138.5</v>
      </c>
      <c r="J490" s="171">
        <v>6998.5</v>
      </c>
      <c r="K490" s="171">
        <v>6998.5</v>
      </c>
      <c r="L490" s="171">
        <v>6861.5</v>
      </c>
      <c r="M490" s="170">
        <v>6727</v>
      </c>
      <c r="N490" s="170">
        <v>6660.5</v>
      </c>
      <c r="O490" s="170">
        <v>6660.5</v>
      </c>
      <c r="P490" s="170">
        <v>6530</v>
      </c>
      <c r="Q490" s="170">
        <v>6530</v>
      </c>
      <c r="R490" s="170">
        <v>6465.5</v>
      </c>
      <c r="S490" s="170">
        <v>6338.5</v>
      </c>
      <c r="T490" s="170">
        <v>6154</v>
      </c>
      <c r="U490" s="170">
        <v>6093</v>
      </c>
      <c r="V490" s="170">
        <v>6093</v>
      </c>
      <c r="AJ490" s="160"/>
    </row>
    <row r="491" spans="1:36" s="32" customFormat="1" ht="15.9" customHeight="1" x14ac:dyDescent="0.3">
      <c r="A491" s="159" t="e">
        <f ca="1">[1]!wwsHide()</f>
        <v>#NAME?</v>
      </c>
      <c r="B491" s="178" t="s">
        <v>6</v>
      </c>
      <c r="C491" s="172">
        <v>7957</v>
      </c>
      <c r="D491" s="173">
        <v>7878</v>
      </c>
      <c r="E491" s="172">
        <v>7878</v>
      </c>
      <c r="F491" s="172">
        <v>7723.5</v>
      </c>
      <c r="G491" s="173">
        <v>7647</v>
      </c>
      <c r="H491" s="172">
        <v>7647</v>
      </c>
      <c r="I491" s="172">
        <v>7497</v>
      </c>
      <c r="J491" s="173">
        <v>7350</v>
      </c>
      <c r="K491" s="172">
        <v>7350</v>
      </c>
      <c r="L491" s="172">
        <v>7206</v>
      </c>
      <c r="M491" s="174">
        <v>7063.5</v>
      </c>
      <c r="N491" s="175">
        <v>6993.5</v>
      </c>
      <c r="O491" s="174">
        <v>6993.5</v>
      </c>
      <c r="P491" s="175">
        <v>6791</v>
      </c>
      <c r="Q491" s="174">
        <v>6791</v>
      </c>
      <c r="R491" s="174">
        <v>6724</v>
      </c>
      <c r="S491" s="174">
        <v>6592</v>
      </c>
      <c r="T491" s="174">
        <v>6400</v>
      </c>
      <c r="U491" s="175">
        <v>6336.5</v>
      </c>
      <c r="V491" s="174">
        <v>6336.5</v>
      </c>
      <c r="AJ491" s="160"/>
    </row>
    <row r="492" spans="1:36" s="32" customFormat="1" ht="15.9" customHeight="1" x14ac:dyDescent="0.3">
      <c r="A492" s="159" t="e">
        <f ca="1">[1]!wwsHide()</f>
        <v>#NAME?</v>
      </c>
      <c r="B492" s="178" t="s">
        <v>8</v>
      </c>
      <c r="C492" s="172">
        <v>8145.5</v>
      </c>
      <c r="D492" s="173">
        <v>8065</v>
      </c>
      <c r="E492" s="172">
        <v>8065</v>
      </c>
      <c r="F492" s="172">
        <v>7907</v>
      </c>
      <c r="G492" s="173">
        <v>7828.5</v>
      </c>
      <c r="H492" s="172">
        <v>7828.5</v>
      </c>
      <c r="I492" s="172">
        <v>7675</v>
      </c>
      <c r="J492" s="173">
        <v>7524.5</v>
      </c>
      <c r="K492" s="172">
        <v>7524.5</v>
      </c>
      <c r="L492" s="172">
        <v>7377</v>
      </c>
      <c r="M492" s="174">
        <v>7231</v>
      </c>
      <c r="N492" s="175">
        <v>7159.5</v>
      </c>
      <c r="O492" s="174">
        <v>7159.5</v>
      </c>
      <c r="P492" s="175">
        <v>6986.5</v>
      </c>
      <c r="Q492" s="174">
        <v>6986.5</v>
      </c>
      <c r="R492" s="174">
        <v>6917.5</v>
      </c>
      <c r="S492" s="174">
        <v>6782</v>
      </c>
      <c r="T492" s="174">
        <v>6584.5</v>
      </c>
      <c r="U492" s="175">
        <v>6519.5</v>
      </c>
      <c r="V492" s="174">
        <v>6519.5</v>
      </c>
      <c r="AJ492" s="160"/>
    </row>
    <row r="493" spans="1:36" s="32" customFormat="1" ht="15.9" customHeight="1" x14ac:dyDescent="0.3">
      <c r="A493" s="159" t="e">
        <f ca="1">[1]!wwsHide()</f>
        <v>#NAME?</v>
      </c>
      <c r="B493" s="178" t="s">
        <v>10</v>
      </c>
      <c r="C493" s="172">
        <v>8120</v>
      </c>
      <c r="D493" s="173">
        <v>8039.5</v>
      </c>
      <c r="E493" s="172">
        <v>8039.5</v>
      </c>
      <c r="F493" s="172">
        <v>7882</v>
      </c>
      <c r="G493" s="173">
        <v>7804</v>
      </c>
      <c r="H493" s="172">
        <v>7804</v>
      </c>
      <c r="I493" s="172">
        <v>7726.5</v>
      </c>
      <c r="J493" s="173">
        <v>7575</v>
      </c>
      <c r="K493" s="172">
        <v>7575</v>
      </c>
      <c r="L493" s="172">
        <v>7426.5</v>
      </c>
      <c r="M493" s="174">
        <v>7281</v>
      </c>
      <c r="N493" s="175">
        <v>7209</v>
      </c>
      <c r="O493" s="174">
        <v>7209</v>
      </c>
      <c r="P493" s="175">
        <v>7067.5</v>
      </c>
      <c r="Q493" s="174">
        <v>7067.5</v>
      </c>
      <c r="R493" s="174">
        <v>6997.5</v>
      </c>
      <c r="S493" s="174">
        <v>6860.5</v>
      </c>
      <c r="T493" s="174">
        <v>6660.5</v>
      </c>
      <c r="U493" s="175">
        <v>6594.5</v>
      </c>
      <c r="V493" s="174">
        <v>6594.5</v>
      </c>
      <c r="AJ493" s="160"/>
    </row>
    <row r="494" spans="1:36" s="32" customFormat="1" ht="15.9" customHeight="1" x14ac:dyDescent="0.3">
      <c r="A494" s="159" t="e">
        <f ca="1">[1]!wwsHide()</f>
        <v>#NAME?</v>
      </c>
      <c r="B494" s="179" t="s">
        <v>12</v>
      </c>
      <c r="C494" s="171">
        <v>8120</v>
      </c>
      <c r="D494" s="171">
        <v>8039.5</v>
      </c>
      <c r="E494" s="171">
        <v>8039.5</v>
      </c>
      <c r="F494" s="171">
        <v>7882</v>
      </c>
      <c r="G494" s="171">
        <v>7804</v>
      </c>
      <c r="H494" s="171">
        <v>7804</v>
      </c>
      <c r="I494" s="171">
        <v>7726.5</v>
      </c>
      <c r="J494" s="171">
        <v>7575</v>
      </c>
      <c r="K494" s="171">
        <v>7575</v>
      </c>
      <c r="L494" s="171">
        <v>7426.5</v>
      </c>
      <c r="M494" s="170">
        <v>7281</v>
      </c>
      <c r="N494" s="170">
        <v>7209</v>
      </c>
      <c r="O494" s="170">
        <v>7209</v>
      </c>
      <c r="P494" s="170">
        <v>7067.5</v>
      </c>
      <c r="Q494" s="170">
        <v>7067.5</v>
      </c>
      <c r="R494" s="170">
        <v>6997.5</v>
      </c>
      <c r="S494" s="170">
        <v>6860.5</v>
      </c>
      <c r="T494" s="170">
        <v>6660.5</v>
      </c>
      <c r="U494" s="170">
        <v>6594.5</v>
      </c>
      <c r="V494" s="170">
        <v>6594.5</v>
      </c>
      <c r="AJ494" s="160"/>
    </row>
    <row r="495" spans="1:36" s="32" customFormat="1" ht="15.9" customHeight="1" x14ac:dyDescent="0.3">
      <c r="A495" s="159" t="e">
        <f ca="1">[1]!wwsHide()</f>
        <v>#NAME?</v>
      </c>
      <c r="B495" s="179" t="s">
        <v>14</v>
      </c>
      <c r="C495" s="171">
        <v>8120</v>
      </c>
      <c r="D495" s="171">
        <v>8039.5</v>
      </c>
      <c r="E495" s="171">
        <v>8039.5</v>
      </c>
      <c r="F495" s="171">
        <v>7882</v>
      </c>
      <c r="G495" s="171">
        <v>7804</v>
      </c>
      <c r="H495" s="171">
        <v>7804</v>
      </c>
      <c r="I495" s="171">
        <v>7726.5</v>
      </c>
      <c r="J495" s="171">
        <v>7575</v>
      </c>
      <c r="K495" s="171">
        <v>7575</v>
      </c>
      <c r="L495" s="171">
        <v>7426.5</v>
      </c>
      <c r="M495" s="170">
        <v>7281</v>
      </c>
      <c r="N495" s="170">
        <v>7209</v>
      </c>
      <c r="O495" s="170">
        <v>7209</v>
      </c>
      <c r="P495" s="170">
        <v>7067.5</v>
      </c>
      <c r="Q495" s="170">
        <v>7067.5</v>
      </c>
      <c r="R495" s="170">
        <v>6997.5</v>
      </c>
      <c r="S495" s="170">
        <v>6860.5</v>
      </c>
      <c r="T495" s="170">
        <v>6660.5</v>
      </c>
      <c r="U495" s="170">
        <v>6594.5</v>
      </c>
      <c r="V495" s="170">
        <v>6594.5</v>
      </c>
      <c r="AJ495" s="160"/>
    </row>
    <row r="496" spans="1:36" s="32" customFormat="1" ht="15.9" customHeight="1" x14ac:dyDescent="0.3">
      <c r="A496" s="159" t="e">
        <f ca="1">[1]!wwsHide()</f>
        <v>#NAME?</v>
      </c>
      <c r="B496" s="178" t="s">
        <v>16</v>
      </c>
      <c r="C496" s="172">
        <v>8612.5</v>
      </c>
      <c r="D496" s="173">
        <v>8527</v>
      </c>
      <c r="E496" s="172">
        <v>8527</v>
      </c>
      <c r="F496" s="172">
        <v>8360</v>
      </c>
      <c r="G496" s="173">
        <v>8277</v>
      </c>
      <c r="H496" s="172">
        <v>8277</v>
      </c>
      <c r="I496" s="172">
        <v>8114.5</v>
      </c>
      <c r="J496" s="173">
        <v>7955.5</v>
      </c>
      <c r="K496" s="172">
        <v>7955.5</v>
      </c>
      <c r="L496" s="172">
        <v>7799.5</v>
      </c>
      <c r="M496" s="174">
        <v>7645</v>
      </c>
      <c r="N496" s="175">
        <v>7569.5</v>
      </c>
      <c r="O496" s="174">
        <v>7569.5</v>
      </c>
      <c r="P496" s="175">
        <v>7350.5</v>
      </c>
      <c r="Q496" s="174">
        <v>7350.5</v>
      </c>
      <c r="R496" s="174">
        <v>7277.5</v>
      </c>
      <c r="S496" s="174">
        <v>7135</v>
      </c>
      <c r="T496" s="174">
        <v>6927</v>
      </c>
      <c r="U496" s="175">
        <v>6858.5</v>
      </c>
      <c r="V496" s="174">
        <v>6858.5</v>
      </c>
      <c r="AJ496" s="160"/>
    </row>
    <row r="497" spans="1:36" s="32" customFormat="1" ht="15.9" customHeight="1" x14ac:dyDescent="0.3">
      <c r="A497" s="159" t="e">
        <f ca="1">[1]!wwsHide()</f>
        <v>#NAME?</v>
      </c>
      <c r="B497" s="179" t="s">
        <v>172</v>
      </c>
      <c r="C497" s="171">
        <v>8612.5</v>
      </c>
      <c r="D497" s="171">
        <v>8527</v>
      </c>
      <c r="E497" s="171">
        <v>8527</v>
      </c>
      <c r="F497" s="171">
        <v>8360</v>
      </c>
      <c r="G497" s="171">
        <v>8277</v>
      </c>
      <c r="H497" s="171">
        <v>8277</v>
      </c>
      <c r="I497" s="171">
        <v>8114.5</v>
      </c>
      <c r="J497" s="171">
        <v>7955.5</v>
      </c>
      <c r="K497" s="171">
        <v>7955.5</v>
      </c>
      <c r="L497" s="171">
        <v>7799.5</v>
      </c>
      <c r="M497" s="170">
        <v>7645</v>
      </c>
      <c r="N497" s="170">
        <v>7569.5</v>
      </c>
      <c r="O497" s="170">
        <v>7569.5</v>
      </c>
      <c r="P497" s="170">
        <v>7350.5</v>
      </c>
      <c r="Q497" s="170">
        <v>7350.5</v>
      </c>
      <c r="R497" s="170">
        <v>7277.5</v>
      </c>
      <c r="S497" s="170">
        <v>7135</v>
      </c>
      <c r="T497" s="170">
        <v>6927</v>
      </c>
      <c r="U497" s="170">
        <v>6858.5</v>
      </c>
      <c r="V497" s="170">
        <v>6858.5</v>
      </c>
      <c r="AJ497" s="160"/>
    </row>
    <row r="498" spans="1:36" s="32" customFormat="1" ht="15.9" customHeight="1" x14ac:dyDescent="0.3">
      <c r="A498" s="159" t="e">
        <f ca="1">[1]!wwsHide()</f>
        <v>#NAME?</v>
      </c>
      <c r="B498" s="178" t="s">
        <v>18</v>
      </c>
      <c r="C498" s="172">
        <v>8817</v>
      </c>
      <c r="D498" s="173">
        <v>8729.5</v>
      </c>
      <c r="E498" s="172">
        <v>8729.5</v>
      </c>
      <c r="F498" s="172">
        <v>8558.5</v>
      </c>
      <c r="G498" s="173">
        <v>8474</v>
      </c>
      <c r="H498" s="172">
        <v>8474</v>
      </c>
      <c r="I498" s="172">
        <v>8308</v>
      </c>
      <c r="J498" s="173">
        <v>8145</v>
      </c>
      <c r="K498" s="172">
        <v>8145</v>
      </c>
      <c r="L498" s="172">
        <v>7985.5</v>
      </c>
      <c r="M498" s="174">
        <v>7827.5</v>
      </c>
      <c r="N498" s="175">
        <v>7750</v>
      </c>
      <c r="O498" s="174">
        <v>7750</v>
      </c>
      <c r="P498" s="175">
        <v>7562.5</v>
      </c>
      <c r="Q498" s="174">
        <v>7562.5</v>
      </c>
      <c r="R498" s="174">
        <v>7487.5</v>
      </c>
      <c r="S498" s="174">
        <v>7340.5</v>
      </c>
      <c r="T498" s="174">
        <v>7126.5</v>
      </c>
      <c r="U498" s="175">
        <v>7056</v>
      </c>
      <c r="V498" s="174">
        <v>7056</v>
      </c>
      <c r="AJ498" s="160"/>
    </row>
    <row r="499" spans="1:36" s="32" customFormat="1" ht="15.9" customHeight="1" x14ac:dyDescent="0.3">
      <c r="A499" s="159" t="e">
        <f ca="1">[1]!wwsHide()</f>
        <v>#NAME?</v>
      </c>
      <c r="B499" s="179" t="s">
        <v>20</v>
      </c>
      <c r="C499" s="171">
        <v>8817</v>
      </c>
      <c r="D499" s="171">
        <v>8729.5</v>
      </c>
      <c r="E499" s="171">
        <v>8729.5</v>
      </c>
      <c r="F499" s="171">
        <v>8558.5</v>
      </c>
      <c r="G499" s="171">
        <v>8474</v>
      </c>
      <c r="H499" s="171">
        <v>8474</v>
      </c>
      <c r="I499" s="171">
        <v>8308</v>
      </c>
      <c r="J499" s="171">
        <v>8145</v>
      </c>
      <c r="K499" s="171">
        <v>8145</v>
      </c>
      <c r="L499" s="171">
        <v>7985.5</v>
      </c>
      <c r="M499" s="170">
        <v>7827.5</v>
      </c>
      <c r="N499" s="170">
        <v>7750</v>
      </c>
      <c r="O499" s="170">
        <v>7750</v>
      </c>
      <c r="P499" s="170">
        <v>7562.5</v>
      </c>
      <c r="Q499" s="170">
        <v>7562.5</v>
      </c>
      <c r="R499" s="170">
        <v>7487.5</v>
      </c>
      <c r="S499" s="170">
        <v>7340.5</v>
      </c>
      <c r="T499" s="170">
        <v>7126.5</v>
      </c>
      <c r="U499" s="170">
        <v>7056</v>
      </c>
      <c r="V499" s="170">
        <v>7056</v>
      </c>
      <c r="AJ499" s="160"/>
    </row>
    <row r="500" spans="1:36" s="32" customFormat="1" ht="15.9" customHeight="1" x14ac:dyDescent="0.3">
      <c r="A500" s="159" t="e">
        <f ca="1">[1]!wwsHide()</f>
        <v>#NAME?</v>
      </c>
      <c r="B500" s="178" t="s">
        <v>22</v>
      </c>
      <c r="C500" s="172">
        <v>8982.5</v>
      </c>
      <c r="D500" s="173">
        <v>8893.5</v>
      </c>
      <c r="E500" s="172">
        <v>8893.5</v>
      </c>
      <c r="F500" s="172">
        <v>8719</v>
      </c>
      <c r="G500" s="173">
        <v>8632.5</v>
      </c>
      <c r="H500" s="172">
        <v>8632.5</v>
      </c>
      <c r="I500" s="172">
        <v>8547</v>
      </c>
      <c r="J500" s="173">
        <v>8379.5</v>
      </c>
      <c r="K500" s="172">
        <v>8379.5</v>
      </c>
      <c r="L500" s="172">
        <v>8215</v>
      </c>
      <c r="M500" s="174">
        <v>8054</v>
      </c>
      <c r="N500" s="175">
        <v>7974.5</v>
      </c>
      <c r="O500" s="174">
        <v>7974.5</v>
      </c>
      <c r="P500" s="175">
        <v>7818</v>
      </c>
      <c r="Q500" s="174">
        <v>7818</v>
      </c>
      <c r="R500" s="174">
        <v>7740.5</v>
      </c>
      <c r="S500" s="174">
        <v>7588.5</v>
      </c>
      <c r="T500" s="174">
        <v>7367.5</v>
      </c>
      <c r="U500" s="175">
        <v>7294.5</v>
      </c>
      <c r="V500" s="174">
        <v>7294.5</v>
      </c>
      <c r="AJ500" s="160"/>
    </row>
    <row r="501" spans="1:36" s="32" customFormat="1" ht="15.9" customHeight="1" x14ac:dyDescent="0.3">
      <c r="A501" s="159" t="e">
        <f ca="1">[1]!wwsHide()</f>
        <v>#NAME?</v>
      </c>
      <c r="B501" s="178" t="s">
        <v>24</v>
      </c>
      <c r="C501" s="172">
        <v>9527</v>
      </c>
      <c r="D501" s="173">
        <v>9432.5</v>
      </c>
      <c r="E501" s="172">
        <v>9432.5</v>
      </c>
      <c r="F501" s="172">
        <v>9247.5</v>
      </c>
      <c r="G501" s="173">
        <v>9156</v>
      </c>
      <c r="H501" s="172">
        <v>9156</v>
      </c>
      <c r="I501" s="172">
        <v>8976.5</v>
      </c>
      <c r="J501" s="173">
        <v>8800.5</v>
      </c>
      <c r="K501" s="172">
        <v>8800.5</v>
      </c>
      <c r="L501" s="172">
        <v>8628</v>
      </c>
      <c r="M501" s="174">
        <v>8457</v>
      </c>
      <c r="N501" s="175">
        <v>8373.5</v>
      </c>
      <c r="O501" s="174">
        <v>8373.5</v>
      </c>
      <c r="P501" s="175">
        <v>8131</v>
      </c>
      <c r="Q501" s="174">
        <v>8131</v>
      </c>
      <c r="R501" s="174">
        <v>8050.5</v>
      </c>
      <c r="S501" s="174">
        <v>7892.5</v>
      </c>
      <c r="T501" s="174">
        <v>7662.5</v>
      </c>
      <c r="U501" s="175">
        <v>7586.5</v>
      </c>
      <c r="V501" s="174">
        <v>7586.5</v>
      </c>
      <c r="AJ501" s="160"/>
    </row>
    <row r="502" spans="1:36" s="32" customFormat="1" ht="15.9" customHeight="1" x14ac:dyDescent="0.3">
      <c r="A502" s="159" t="e">
        <f ca="1">[1]!wwsHide()</f>
        <v>#NAME?</v>
      </c>
      <c r="B502" s="178" t="s">
        <v>26</v>
      </c>
      <c r="C502" s="172">
        <v>9752.5</v>
      </c>
      <c r="D502" s="173">
        <v>9656</v>
      </c>
      <c r="E502" s="172">
        <v>9656</v>
      </c>
      <c r="F502" s="172">
        <v>9466.5</v>
      </c>
      <c r="G502" s="173">
        <v>9373</v>
      </c>
      <c r="H502" s="172">
        <v>9373</v>
      </c>
      <c r="I502" s="172">
        <v>9189</v>
      </c>
      <c r="J502" s="173">
        <v>9009</v>
      </c>
      <c r="K502" s="172">
        <v>9009</v>
      </c>
      <c r="L502" s="172">
        <v>8832.5</v>
      </c>
      <c r="M502" s="174">
        <v>8657.5</v>
      </c>
      <c r="N502" s="175">
        <v>8572</v>
      </c>
      <c r="O502" s="174">
        <v>8572</v>
      </c>
      <c r="P502" s="175">
        <v>8365</v>
      </c>
      <c r="Q502" s="174">
        <v>8365</v>
      </c>
      <c r="R502" s="174">
        <v>8282</v>
      </c>
      <c r="S502" s="174">
        <v>8119.5</v>
      </c>
      <c r="T502" s="174">
        <v>7883</v>
      </c>
      <c r="U502" s="175">
        <v>7805</v>
      </c>
      <c r="V502" s="174">
        <v>7805</v>
      </c>
      <c r="AJ502" s="160"/>
    </row>
    <row r="503" spans="1:36" s="32" customFormat="1" ht="15.9" customHeight="1" x14ac:dyDescent="0.3">
      <c r="A503" s="159" t="e">
        <f ca="1">[1]!wwsHide()</f>
        <v>#NAME?</v>
      </c>
      <c r="B503" s="178" t="s">
        <v>28</v>
      </c>
      <c r="C503" s="172">
        <v>10121</v>
      </c>
      <c r="D503" s="173">
        <v>10021</v>
      </c>
      <c r="E503" s="172">
        <v>10021</v>
      </c>
      <c r="F503" s="172">
        <v>9824.5</v>
      </c>
      <c r="G503" s="173">
        <v>9727</v>
      </c>
      <c r="H503" s="172">
        <v>9727</v>
      </c>
      <c r="I503" s="172">
        <v>9630.5</v>
      </c>
      <c r="J503" s="173">
        <v>9441.5</v>
      </c>
      <c r="K503" s="172">
        <v>9441.5</v>
      </c>
      <c r="L503" s="172">
        <v>9256.5</v>
      </c>
      <c r="M503" s="174">
        <v>9075</v>
      </c>
      <c r="N503" s="175">
        <v>8985</v>
      </c>
      <c r="O503" s="174">
        <v>8985</v>
      </c>
      <c r="P503" s="175">
        <v>8809</v>
      </c>
      <c r="Q503" s="174">
        <v>8809</v>
      </c>
      <c r="R503" s="174">
        <v>8722</v>
      </c>
      <c r="S503" s="174">
        <v>8551</v>
      </c>
      <c r="T503" s="174">
        <v>8302</v>
      </c>
      <c r="U503" s="175">
        <v>8220</v>
      </c>
      <c r="V503" s="174">
        <v>8220</v>
      </c>
      <c r="AJ503" s="160"/>
    </row>
    <row r="504" spans="1:36" s="32" customFormat="1" ht="15.9" customHeight="1" x14ac:dyDescent="0.3">
      <c r="A504" s="159" t="e">
        <f ca="1">[1]!wwsHide()</f>
        <v>#NAME?</v>
      </c>
      <c r="B504" s="179" t="s">
        <v>30</v>
      </c>
      <c r="C504" s="171">
        <v>10121</v>
      </c>
      <c r="D504" s="171">
        <v>10021</v>
      </c>
      <c r="E504" s="171">
        <v>10021</v>
      </c>
      <c r="F504" s="171">
        <v>9824.5</v>
      </c>
      <c r="G504" s="171">
        <v>9727</v>
      </c>
      <c r="H504" s="171">
        <v>9727</v>
      </c>
      <c r="I504" s="171">
        <v>9630.5</v>
      </c>
      <c r="J504" s="171">
        <v>9441.5</v>
      </c>
      <c r="K504" s="171">
        <v>9441.5</v>
      </c>
      <c r="L504" s="171">
        <v>9256.5</v>
      </c>
      <c r="M504" s="170">
        <v>9075</v>
      </c>
      <c r="N504" s="170">
        <v>8985</v>
      </c>
      <c r="O504" s="170">
        <v>8985</v>
      </c>
      <c r="P504" s="170">
        <v>8809</v>
      </c>
      <c r="Q504" s="170">
        <v>8809</v>
      </c>
      <c r="R504" s="170">
        <v>8722</v>
      </c>
      <c r="S504" s="170">
        <v>8551</v>
      </c>
      <c r="T504" s="170">
        <v>8302</v>
      </c>
      <c r="U504" s="170">
        <v>8220</v>
      </c>
      <c r="V504" s="170">
        <v>8220</v>
      </c>
      <c r="AJ504" s="160"/>
    </row>
    <row r="505" spans="1:36" s="32" customFormat="1" ht="15.9" customHeight="1" x14ac:dyDescent="0.3">
      <c r="A505" s="159" t="e">
        <f ca="1">[1]!wwsHide()</f>
        <v>#NAME?</v>
      </c>
      <c r="B505" s="178" t="s">
        <v>32</v>
      </c>
      <c r="C505" s="172">
        <v>10735.5</v>
      </c>
      <c r="D505" s="173">
        <v>10629</v>
      </c>
      <c r="E505" s="172">
        <v>10629</v>
      </c>
      <c r="F505" s="172">
        <v>10420.5</v>
      </c>
      <c r="G505" s="173">
        <v>10317.5</v>
      </c>
      <c r="H505" s="172">
        <v>10317.5</v>
      </c>
      <c r="I505" s="172">
        <v>10115</v>
      </c>
      <c r="J505" s="173">
        <v>9916.5</v>
      </c>
      <c r="K505" s="172">
        <v>9916.5</v>
      </c>
      <c r="L505" s="172">
        <v>9722</v>
      </c>
      <c r="M505" s="174">
        <v>9529.5</v>
      </c>
      <c r="N505" s="175">
        <v>9435</v>
      </c>
      <c r="O505" s="174">
        <v>9435</v>
      </c>
      <c r="P505" s="175">
        <v>9162</v>
      </c>
      <c r="Q505" s="174">
        <v>9162</v>
      </c>
      <c r="R505" s="174">
        <v>9071.5</v>
      </c>
      <c r="S505" s="174">
        <v>8893.5</v>
      </c>
      <c r="T505" s="174">
        <v>8634.5</v>
      </c>
      <c r="U505" s="175">
        <v>8549</v>
      </c>
      <c r="V505" s="174">
        <v>8549</v>
      </c>
      <c r="AJ505" s="160"/>
    </row>
    <row r="506" spans="1:36" s="32" customFormat="1" ht="15.9" customHeight="1" x14ac:dyDescent="0.3">
      <c r="A506" s="159" t="e">
        <f ca="1">[1]!wwsHide()</f>
        <v>#NAME?</v>
      </c>
      <c r="B506" s="178" t="s">
        <v>34</v>
      </c>
      <c r="C506" s="172">
        <v>10990.5</v>
      </c>
      <c r="D506" s="173">
        <v>10881.5</v>
      </c>
      <c r="E506" s="172">
        <v>10881.5</v>
      </c>
      <c r="F506" s="172">
        <v>10668</v>
      </c>
      <c r="G506" s="173">
        <v>10562.5</v>
      </c>
      <c r="H506" s="172">
        <v>10562.5</v>
      </c>
      <c r="I506" s="172">
        <v>10355.5</v>
      </c>
      <c r="J506" s="173">
        <v>10152.5</v>
      </c>
      <c r="K506" s="172">
        <v>10152.5</v>
      </c>
      <c r="L506" s="172">
        <v>9953.5</v>
      </c>
      <c r="M506" s="174">
        <v>9756.5</v>
      </c>
      <c r="N506" s="175">
        <v>9660</v>
      </c>
      <c r="O506" s="174">
        <v>9660</v>
      </c>
      <c r="P506" s="175">
        <v>9426.5</v>
      </c>
      <c r="Q506" s="174">
        <v>9426.5</v>
      </c>
      <c r="R506" s="174">
        <v>9333</v>
      </c>
      <c r="S506" s="174">
        <v>9150</v>
      </c>
      <c r="T506" s="174">
        <v>8883.5</v>
      </c>
      <c r="U506" s="175">
        <v>8795.5</v>
      </c>
      <c r="V506" s="174">
        <v>8795.5</v>
      </c>
      <c r="AJ506" s="160"/>
    </row>
    <row r="507" spans="1:36" s="32" customFormat="1" ht="15.9" customHeight="1" x14ac:dyDescent="0.3">
      <c r="A507" s="159" t="e">
        <f ca="1">[1]!wwsHide()</f>
        <v>#NAME?</v>
      </c>
      <c r="B507" s="178" t="s">
        <v>36</v>
      </c>
      <c r="C507" s="172">
        <v>11099</v>
      </c>
      <c r="D507" s="173">
        <v>10989</v>
      </c>
      <c r="E507" s="172">
        <v>10989</v>
      </c>
      <c r="F507" s="172">
        <v>10773.5</v>
      </c>
      <c r="G507" s="173">
        <v>10667</v>
      </c>
      <c r="H507" s="172">
        <v>10667</v>
      </c>
      <c r="I507" s="172">
        <v>10561.5</v>
      </c>
      <c r="J507" s="173">
        <v>10354.5</v>
      </c>
      <c r="K507" s="172">
        <v>10354.5</v>
      </c>
      <c r="L507" s="172">
        <v>10151.5</v>
      </c>
      <c r="M507" s="174">
        <v>9952.5</v>
      </c>
      <c r="N507" s="175">
        <v>9854</v>
      </c>
      <c r="O507" s="174">
        <v>9854</v>
      </c>
      <c r="P507" s="175">
        <v>9661</v>
      </c>
      <c r="Q507" s="174">
        <v>9661</v>
      </c>
      <c r="R507" s="174">
        <v>9565.5</v>
      </c>
      <c r="S507" s="174">
        <v>9378</v>
      </c>
      <c r="T507" s="174">
        <v>9105</v>
      </c>
      <c r="U507" s="175">
        <v>9015</v>
      </c>
      <c r="V507" s="174">
        <v>9015</v>
      </c>
      <c r="AJ507" s="160"/>
    </row>
    <row r="508" spans="1:36" s="32" customFormat="1" ht="15.9" customHeight="1" x14ac:dyDescent="0.3">
      <c r="A508" s="159" t="e">
        <f ca="1">[1]!wwsHide()</f>
        <v>#NAME?</v>
      </c>
      <c r="B508" s="179" t="s">
        <v>38</v>
      </c>
      <c r="C508" s="171">
        <v>11099</v>
      </c>
      <c r="D508" s="171">
        <v>10989</v>
      </c>
      <c r="E508" s="171">
        <v>10989</v>
      </c>
      <c r="F508" s="171">
        <v>10773.5</v>
      </c>
      <c r="G508" s="171">
        <v>10667</v>
      </c>
      <c r="H508" s="171">
        <v>10667</v>
      </c>
      <c r="I508" s="171">
        <v>10561.5</v>
      </c>
      <c r="J508" s="171">
        <v>10354.5</v>
      </c>
      <c r="K508" s="171">
        <v>10354.5</v>
      </c>
      <c r="L508" s="171">
        <v>10151.5</v>
      </c>
      <c r="M508" s="170">
        <v>9952.5</v>
      </c>
      <c r="N508" s="170">
        <v>9854</v>
      </c>
      <c r="O508" s="170">
        <v>9854</v>
      </c>
      <c r="P508" s="170">
        <v>9661</v>
      </c>
      <c r="Q508" s="170">
        <v>9661</v>
      </c>
      <c r="R508" s="170">
        <v>9565.5</v>
      </c>
      <c r="S508" s="170">
        <v>9378</v>
      </c>
      <c r="T508" s="170">
        <v>9105</v>
      </c>
      <c r="U508" s="170">
        <v>9015</v>
      </c>
      <c r="V508" s="170">
        <v>9015</v>
      </c>
      <c r="AJ508" s="160"/>
    </row>
    <row r="509" spans="1:36" s="32" customFormat="1" ht="15.9" customHeight="1" x14ac:dyDescent="0.3">
      <c r="A509" s="159" t="e">
        <f ca="1">[1]!wwsHide()</f>
        <v>#NAME?</v>
      </c>
      <c r="B509" s="178" t="s">
        <v>40</v>
      </c>
      <c r="C509" s="172">
        <v>11772.5</v>
      </c>
      <c r="D509" s="173">
        <v>11656</v>
      </c>
      <c r="E509" s="172">
        <v>11656</v>
      </c>
      <c r="F509" s="172">
        <v>11427.5</v>
      </c>
      <c r="G509" s="173">
        <v>11314.5</v>
      </c>
      <c r="H509" s="172">
        <v>11314.5</v>
      </c>
      <c r="I509" s="172">
        <v>11092.5</v>
      </c>
      <c r="J509" s="173">
        <v>10875</v>
      </c>
      <c r="K509" s="172">
        <v>10875</v>
      </c>
      <c r="L509" s="172">
        <v>10662</v>
      </c>
      <c r="M509" s="174">
        <v>10451</v>
      </c>
      <c r="N509" s="175">
        <v>10347.5</v>
      </c>
      <c r="O509" s="174">
        <v>10347.5</v>
      </c>
      <c r="P509" s="175">
        <v>10048</v>
      </c>
      <c r="Q509" s="174">
        <v>10048</v>
      </c>
      <c r="R509" s="174">
        <v>9948.5</v>
      </c>
      <c r="S509" s="174">
        <v>9753.5</v>
      </c>
      <c r="T509" s="174">
        <v>9469.5</v>
      </c>
      <c r="U509" s="175">
        <v>9375.5</v>
      </c>
      <c r="V509" s="174">
        <v>9375.5</v>
      </c>
      <c r="AJ509" s="160"/>
    </row>
    <row r="510" spans="1:36" s="32" customFormat="1" ht="15.9" customHeight="1" x14ac:dyDescent="0.3">
      <c r="A510" s="159" t="e">
        <f ca="1">[1]!wwsHide()</f>
        <v>#NAME?</v>
      </c>
      <c r="B510" s="178" t="s">
        <v>42</v>
      </c>
      <c r="C510" s="172">
        <v>12054</v>
      </c>
      <c r="D510" s="173">
        <v>11934.5</v>
      </c>
      <c r="E510" s="172">
        <v>11934.5</v>
      </c>
      <c r="F510" s="172">
        <v>11700.5</v>
      </c>
      <c r="G510" s="173">
        <v>11584.5</v>
      </c>
      <c r="H510" s="172">
        <v>11584.5</v>
      </c>
      <c r="I510" s="172">
        <v>11357.5</v>
      </c>
      <c r="J510" s="173">
        <v>11135</v>
      </c>
      <c r="K510" s="172">
        <v>11135</v>
      </c>
      <c r="L510" s="172">
        <v>10916.5</v>
      </c>
      <c r="M510" s="174">
        <v>10700</v>
      </c>
      <c r="N510" s="175">
        <v>10594</v>
      </c>
      <c r="O510" s="174">
        <v>10594</v>
      </c>
      <c r="P510" s="175">
        <v>10338</v>
      </c>
      <c r="Q510" s="174">
        <v>10338</v>
      </c>
      <c r="R510" s="174">
        <v>10235.5</v>
      </c>
      <c r="S510" s="174">
        <v>10035</v>
      </c>
      <c r="T510" s="174">
        <v>9742.5</v>
      </c>
      <c r="U510" s="175">
        <v>9646</v>
      </c>
      <c r="V510" s="174">
        <v>9646</v>
      </c>
      <c r="AJ510" s="160"/>
    </row>
    <row r="511" spans="1:36" s="32" customFormat="1" ht="15.9" customHeight="1" x14ac:dyDescent="0.3">
      <c r="A511" s="159" t="e">
        <f ca="1">[1]!wwsHide()</f>
        <v>#NAME?</v>
      </c>
      <c r="B511" s="165"/>
      <c r="C511" s="63"/>
      <c r="D511" s="63"/>
      <c r="E511" s="63"/>
      <c r="F511" s="63"/>
      <c r="G511" s="63"/>
      <c r="H511" s="63"/>
      <c r="I511" s="63"/>
      <c r="J511" s="63"/>
      <c r="K511" s="63"/>
      <c r="L511" s="63"/>
      <c r="AJ511" s="160"/>
    </row>
    <row r="512" spans="1:36" s="32" customFormat="1" ht="15.9" customHeight="1" x14ac:dyDescent="0.3">
      <c r="A512" s="159" t="e">
        <f ca="1">[1]!wwsHide()</f>
        <v>#NAME?</v>
      </c>
      <c r="B512" s="165" t="s">
        <v>48</v>
      </c>
      <c r="C512" s="171"/>
      <c r="D512" s="171"/>
      <c r="E512" s="171"/>
      <c r="F512" s="171"/>
      <c r="G512" s="171"/>
      <c r="H512" s="171"/>
      <c r="I512" s="171"/>
      <c r="J512" s="171"/>
      <c r="K512" s="171"/>
      <c r="L512" s="171"/>
      <c r="M512" s="170"/>
      <c r="N512" s="170"/>
      <c r="O512" s="170"/>
      <c r="P512" s="170"/>
      <c r="Q512" s="170"/>
      <c r="R512" s="170"/>
      <c r="S512" s="170"/>
      <c r="AJ512" s="160"/>
    </row>
    <row r="513" spans="1:36" s="32" customFormat="1" ht="15.9" customHeight="1" x14ac:dyDescent="0.3">
      <c r="A513" s="159" t="e">
        <f ca="1">[1]!wwsHide()</f>
        <v>#NAME?</v>
      </c>
      <c r="B513" s="178" t="s">
        <v>2</v>
      </c>
      <c r="C513" s="173">
        <v>300</v>
      </c>
      <c r="D513" s="172">
        <v>300</v>
      </c>
      <c r="E513" s="173">
        <v>290</v>
      </c>
      <c r="F513" s="173">
        <v>290</v>
      </c>
      <c r="G513" s="172">
        <v>290</v>
      </c>
      <c r="H513" s="173">
        <v>285</v>
      </c>
      <c r="I513" s="173">
        <v>285</v>
      </c>
      <c r="J513" s="172">
        <v>285</v>
      </c>
      <c r="K513" s="173">
        <v>268.33330000000001</v>
      </c>
      <c r="L513" s="173">
        <v>268.33330000000001</v>
      </c>
      <c r="M513" s="175">
        <v>268.33330000000001</v>
      </c>
      <c r="N513" s="174">
        <v>268.33330000000001</v>
      </c>
      <c r="O513" s="175">
        <v>237.66659999999999</v>
      </c>
      <c r="P513" s="174">
        <v>237.66659999999999</v>
      </c>
      <c r="Q513" s="175">
        <v>229.33330000000001</v>
      </c>
      <c r="R513" s="175">
        <v>229.33330000000001</v>
      </c>
      <c r="S513" s="175">
        <v>229.33330000000001</v>
      </c>
      <c r="T513" s="175">
        <v>229.33330000000001</v>
      </c>
      <c r="U513" s="174">
        <v>229.33330000000001</v>
      </c>
      <c r="V513" s="174">
        <v>116.6666</v>
      </c>
      <c r="AJ513" s="160"/>
    </row>
    <row r="514" spans="1:36" s="32" customFormat="1" ht="15.9" customHeight="1" x14ac:dyDescent="0.3">
      <c r="A514" s="159" t="e">
        <f ca="1">[1]!wwsHide()</f>
        <v>#NAME?</v>
      </c>
      <c r="B514" s="178" t="s">
        <v>4</v>
      </c>
      <c r="C514" s="173">
        <v>300</v>
      </c>
      <c r="D514" s="172">
        <v>300</v>
      </c>
      <c r="E514" s="173">
        <v>290</v>
      </c>
      <c r="F514" s="173">
        <v>290</v>
      </c>
      <c r="G514" s="172">
        <v>290</v>
      </c>
      <c r="H514" s="173">
        <v>285</v>
      </c>
      <c r="I514" s="173">
        <v>285</v>
      </c>
      <c r="J514" s="172">
        <v>285</v>
      </c>
      <c r="K514" s="173">
        <v>268.33330000000001</v>
      </c>
      <c r="L514" s="173">
        <v>268.33330000000001</v>
      </c>
      <c r="M514" s="175">
        <v>268.33330000000001</v>
      </c>
      <c r="N514" s="174">
        <v>268.33330000000001</v>
      </c>
      <c r="O514" s="175">
        <v>251.66659999999999</v>
      </c>
      <c r="P514" s="174">
        <v>251.66659999999999</v>
      </c>
      <c r="Q514" s="175">
        <v>243.33330000000001</v>
      </c>
      <c r="R514" s="175">
        <v>243.33330000000001</v>
      </c>
      <c r="S514" s="175">
        <v>243.33330000000001</v>
      </c>
      <c r="T514" s="175">
        <v>243.33330000000001</v>
      </c>
      <c r="U514" s="175">
        <v>243.33330000000001</v>
      </c>
      <c r="V514" s="174">
        <v>243.33330000000001</v>
      </c>
      <c r="AJ514" s="160"/>
    </row>
    <row r="515" spans="1:36" s="32" customFormat="1" ht="15.9" customHeight="1" x14ac:dyDescent="0.3">
      <c r="A515" s="159" t="e">
        <f ca="1">[1]!wwsHide()</f>
        <v>#NAME?</v>
      </c>
      <c r="B515" s="179" t="s">
        <v>6</v>
      </c>
      <c r="C515" s="169">
        <v>300</v>
      </c>
      <c r="D515" s="169">
        <v>300</v>
      </c>
      <c r="E515" s="169">
        <v>290</v>
      </c>
      <c r="F515" s="169">
        <v>290</v>
      </c>
      <c r="G515" s="169">
        <v>290</v>
      </c>
      <c r="H515" s="169">
        <v>285</v>
      </c>
      <c r="I515" s="169">
        <v>285</v>
      </c>
      <c r="J515" s="169">
        <v>285</v>
      </c>
      <c r="K515" s="169">
        <v>268.33330000000001</v>
      </c>
      <c r="L515" s="169">
        <v>268.33330000000001</v>
      </c>
      <c r="M515" s="169">
        <v>268.33330000000001</v>
      </c>
      <c r="N515" s="169">
        <v>268.33330000000001</v>
      </c>
      <c r="O515" s="169">
        <v>251.66659999999999</v>
      </c>
      <c r="P515" s="169">
        <v>251.66659999999999</v>
      </c>
      <c r="Q515" s="169">
        <v>243.33330000000001</v>
      </c>
      <c r="R515" s="169">
        <v>243.33330000000001</v>
      </c>
      <c r="S515" s="169">
        <v>243.33330000000001</v>
      </c>
      <c r="T515" s="169">
        <v>243.33330000000001</v>
      </c>
      <c r="U515" s="169">
        <v>243.33330000000001</v>
      </c>
      <c r="V515" s="169">
        <v>243.33330000000001</v>
      </c>
      <c r="AJ515" s="160"/>
    </row>
    <row r="516" spans="1:36" s="32" customFormat="1" ht="15.9" customHeight="1" x14ac:dyDescent="0.3">
      <c r="A516" s="159" t="e">
        <f ca="1">[1]!wwsHide()</f>
        <v>#NAME?</v>
      </c>
      <c r="B516" s="179" t="s">
        <v>8</v>
      </c>
      <c r="C516" s="169">
        <v>300</v>
      </c>
      <c r="D516" s="169">
        <v>300</v>
      </c>
      <c r="E516" s="169">
        <v>290</v>
      </c>
      <c r="F516" s="169">
        <v>290</v>
      </c>
      <c r="G516" s="169">
        <v>290</v>
      </c>
      <c r="H516" s="169">
        <v>285</v>
      </c>
      <c r="I516" s="169">
        <v>285</v>
      </c>
      <c r="J516" s="169">
        <v>285</v>
      </c>
      <c r="K516" s="169">
        <v>268.33330000000001</v>
      </c>
      <c r="L516" s="169">
        <v>268.33330000000001</v>
      </c>
      <c r="M516" s="169">
        <v>268.33330000000001</v>
      </c>
      <c r="N516" s="169">
        <v>268.33330000000001</v>
      </c>
      <c r="O516" s="169">
        <v>251.66659999999999</v>
      </c>
      <c r="P516" s="169">
        <v>251.66659999999999</v>
      </c>
      <c r="Q516" s="169">
        <v>243.33330000000001</v>
      </c>
      <c r="R516" s="169">
        <v>243.33330000000001</v>
      </c>
      <c r="S516" s="169">
        <v>243.33330000000001</v>
      </c>
      <c r="T516" s="169">
        <v>243.33330000000001</v>
      </c>
      <c r="U516" s="169">
        <v>243.33330000000001</v>
      </c>
      <c r="V516" s="169">
        <v>243.33330000000001</v>
      </c>
      <c r="AJ516" s="160"/>
    </row>
    <row r="517" spans="1:36" s="32" customFormat="1" ht="15.9" customHeight="1" x14ac:dyDescent="0.3">
      <c r="A517" s="159" t="e">
        <f ca="1">[1]!wwsHide()</f>
        <v>#NAME?</v>
      </c>
      <c r="B517" s="179" t="s">
        <v>10</v>
      </c>
      <c r="C517" s="169">
        <v>300</v>
      </c>
      <c r="D517" s="169">
        <v>300</v>
      </c>
      <c r="E517" s="169">
        <v>290</v>
      </c>
      <c r="F517" s="169">
        <v>290</v>
      </c>
      <c r="G517" s="169">
        <v>290</v>
      </c>
      <c r="H517" s="169">
        <v>285</v>
      </c>
      <c r="I517" s="169">
        <v>285</v>
      </c>
      <c r="J517" s="169">
        <v>285</v>
      </c>
      <c r="K517" s="169">
        <v>268.33330000000001</v>
      </c>
      <c r="L517" s="169">
        <v>268.33330000000001</v>
      </c>
      <c r="M517" s="169">
        <v>268.33330000000001</v>
      </c>
      <c r="N517" s="169">
        <v>268.33330000000001</v>
      </c>
      <c r="O517" s="169">
        <v>237.66659999999999</v>
      </c>
      <c r="P517" s="169">
        <v>237.66659999999999</v>
      </c>
      <c r="Q517" s="169">
        <v>229.33330000000001</v>
      </c>
      <c r="R517" s="169">
        <v>229.33330000000001</v>
      </c>
      <c r="S517" s="169">
        <v>229.33330000000001</v>
      </c>
      <c r="T517" s="169">
        <v>229.33330000000001</v>
      </c>
      <c r="U517" s="169">
        <v>229.33330000000001</v>
      </c>
      <c r="V517" s="169">
        <v>116.6666</v>
      </c>
      <c r="AJ517" s="160"/>
    </row>
    <row r="518" spans="1:36" s="32" customFormat="1" ht="15.9" customHeight="1" x14ac:dyDescent="0.3">
      <c r="A518" s="159" t="e">
        <f ca="1">[1]!wwsHide()</f>
        <v>#NAME?</v>
      </c>
      <c r="B518" s="179" t="s">
        <v>12</v>
      </c>
      <c r="C518" s="169">
        <v>300</v>
      </c>
      <c r="D518" s="169">
        <v>300</v>
      </c>
      <c r="E518" s="169">
        <v>290</v>
      </c>
      <c r="F518" s="169">
        <v>290</v>
      </c>
      <c r="G518" s="169">
        <v>290</v>
      </c>
      <c r="H518" s="169">
        <v>285</v>
      </c>
      <c r="I518" s="169">
        <v>285</v>
      </c>
      <c r="J518" s="169">
        <v>285</v>
      </c>
      <c r="K518" s="169">
        <v>268.33330000000001</v>
      </c>
      <c r="L518" s="169">
        <v>268.33330000000001</v>
      </c>
      <c r="M518" s="169">
        <v>268.33330000000001</v>
      </c>
      <c r="N518" s="169">
        <v>268.33330000000001</v>
      </c>
      <c r="O518" s="169">
        <v>251.66659999999999</v>
      </c>
      <c r="P518" s="169">
        <v>251.66659999999999</v>
      </c>
      <c r="Q518" s="169">
        <v>243.33330000000001</v>
      </c>
      <c r="R518" s="169">
        <v>243.33330000000001</v>
      </c>
      <c r="S518" s="169">
        <v>243.33330000000001</v>
      </c>
      <c r="T518" s="169">
        <v>243.33330000000001</v>
      </c>
      <c r="U518" s="169">
        <v>243.33330000000001</v>
      </c>
      <c r="V518" s="169">
        <v>243.33330000000001</v>
      </c>
      <c r="AJ518" s="160"/>
    </row>
    <row r="519" spans="1:36" s="32" customFormat="1" ht="15.9" customHeight="1" x14ac:dyDescent="0.3">
      <c r="A519" s="159" t="e">
        <f ca="1">[1]!wwsHide()</f>
        <v>#NAME?</v>
      </c>
      <c r="B519" s="179" t="s">
        <v>14</v>
      </c>
      <c r="C519" s="169">
        <v>300</v>
      </c>
      <c r="D519" s="169">
        <v>300</v>
      </c>
      <c r="E519" s="169">
        <v>290</v>
      </c>
      <c r="F519" s="169">
        <v>290</v>
      </c>
      <c r="G519" s="169">
        <v>290</v>
      </c>
      <c r="H519" s="169">
        <v>285</v>
      </c>
      <c r="I519" s="169">
        <v>285</v>
      </c>
      <c r="J519" s="169">
        <v>285</v>
      </c>
      <c r="K519" s="169">
        <v>268.33330000000001</v>
      </c>
      <c r="L519" s="169">
        <v>268.33330000000001</v>
      </c>
      <c r="M519" s="169">
        <v>268.33330000000001</v>
      </c>
      <c r="N519" s="169">
        <v>268.33330000000001</v>
      </c>
      <c r="O519" s="169">
        <v>251.66659999999999</v>
      </c>
      <c r="P519" s="169">
        <v>251.66659999999999</v>
      </c>
      <c r="Q519" s="169">
        <v>243.33330000000001</v>
      </c>
      <c r="R519" s="169">
        <v>243.33330000000001</v>
      </c>
      <c r="S519" s="169">
        <v>243.33330000000001</v>
      </c>
      <c r="T519" s="169">
        <v>243.33330000000001</v>
      </c>
      <c r="U519" s="169">
        <v>243.33330000000001</v>
      </c>
      <c r="V519" s="169">
        <v>243.33330000000001</v>
      </c>
      <c r="AJ519" s="160"/>
    </row>
    <row r="520" spans="1:36" s="32" customFormat="1" ht="15.9" customHeight="1" x14ac:dyDescent="0.3">
      <c r="A520" s="159" t="e">
        <f ca="1">[1]!wwsHide()</f>
        <v>#NAME?</v>
      </c>
      <c r="B520" s="179" t="s">
        <v>16</v>
      </c>
      <c r="C520" s="169">
        <v>300</v>
      </c>
      <c r="D520" s="169">
        <v>300</v>
      </c>
      <c r="E520" s="169">
        <v>290</v>
      </c>
      <c r="F520" s="169">
        <v>290</v>
      </c>
      <c r="G520" s="169">
        <v>290</v>
      </c>
      <c r="H520" s="169">
        <v>285</v>
      </c>
      <c r="I520" s="169">
        <v>285</v>
      </c>
      <c r="J520" s="169">
        <v>285</v>
      </c>
      <c r="K520" s="169">
        <v>268.33330000000001</v>
      </c>
      <c r="L520" s="169">
        <v>268.33330000000001</v>
      </c>
      <c r="M520" s="169">
        <v>268.33330000000001</v>
      </c>
      <c r="N520" s="169">
        <v>268.33330000000001</v>
      </c>
      <c r="O520" s="169">
        <v>251.66659999999999</v>
      </c>
      <c r="P520" s="169">
        <v>251.66659999999999</v>
      </c>
      <c r="Q520" s="169">
        <v>243.33330000000001</v>
      </c>
      <c r="R520" s="169">
        <v>243.33330000000001</v>
      </c>
      <c r="S520" s="169">
        <v>243.33330000000001</v>
      </c>
      <c r="T520" s="169">
        <v>243.33330000000001</v>
      </c>
      <c r="U520" s="169">
        <v>243.33330000000001</v>
      </c>
      <c r="V520" s="169">
        <v>243.33330000000001</v>
      </c>
      <c r="AJ520" s="160"/>
    </row>
    <row r="521" spans="1:36" s="32" customFormat="1" ht="15.9" customHeight="1" x14ac:dyDescent="0.3">
      <c r="A521" s="159" t="e">
        <f ca="1">[1]!wwsHide()</f>
        <v>#NAME?</v>
      </c>
      <c r="B521" s="179" t="s">
        <v>172</v>
      </c>
      <c r="C521" s="169">
        <v>300</v>
      </c>
      <c r="D521" s="169">
        <v>300</v>
      </c>
      <c r="E521" s="169">
        <v>290</v>
      </c>
      <c r="F521" s="169">
        <v>290</v>
      </c>
      <c r="G521" s="169">
        <v>290</v>
      </c>
      <c r="H521" s="169">
        <v>285</v>
      </c>
      <c r="I521" s="169">
        <v>285</v>
      </c>
      <c r="J521" s="169">
        <v>285</v>
      </c>
      <c r="K521" s="169">
        <v>268.33330000000001</v>
      </c>
      <c r="L521" s="169">
        <v>268.33330000000001</v>
      </c>
      <c r="M521" s="169">
        <v>268.33330000000001</v>
      </c>
      <c r="N521" s="169">
        <v>268.33330000000001</v>
      </c>
      <c r="O521" s="169">
        <v>251.66659999999999</v>
      </c>
      <c r="P521" s="169">
        <v>251.66659999999999</v>
      </c>
      <c r="Q521" s="169">
        <v>243.33330000000001</v>
      </c>
      <c r="R521" s="169">
        <v>243.33330000000001</v>
      </c>
      <c r="S521" s="169">
        <v>243.33330000000001</v>
      </c>
      <c r="T521" s="169">
        <v>243.33330000000001</v>
      </c>
      <c r="U521" s="169">
        <v>243.33330000000001</v>
      </c>
      <c r="V521" s="169">
        <v>243.33330000000001</v>
      </c>
      <c r="AJ521" s="160"/>
    </row>
    <row r="522" spans="1:36" s="32" customFormat="1" ht="15.9" customHeight="1" x14ac:dyDescent="0.3">
      <c r="A522" s="159" t="e">
        <f ca="1">[1]!wwsHide()</f>
        <v>#NAME?</v>
      </c>
      <c r="B522" s="179" t="s">
        <v>18</v>
      </c>
      <c r="C522" s="169">
        <v>300</v>
      </c>
      <c r="D522" s="169">
        <v>300</v>
      </c>
      <c r="E522" s="169">
        <v>290</v>
      </c>
      <c r="F522" s="169">
        <v>290</v>
      </c>
      <c r="G522" s="169">
        <v>290</v>
      </c>
      <c r="H522" s="169">
        <v>285</v>
      </c>
      <c r="I522" s="169">
        <v>285</v>
      </c>
      <c r="J522" s="169">
        <v>285</v>
      </c>
      <c r="K522" s="169">
        <v>268.33330000000001</v>
      </c>
      <c r="L522" s="169">
        <v>268.33330000000001</v>
      </c>
      <c r="M522" s="169">
        <v>268.33330000000001</v>
      </c>
      <c r="N522" s="169">
        <v>268.33330000000001</v>
      </c>
      <c r="O522" s="169">
        <v>251.66659999999999</v>
      </c>
      <c r="P522" s="169">
        <v>251.66659999999999</v>
      </c>
      <c r="Q522" s="169">
        <v>243.33330000000001</v>
      </c>
      <c r="R522" s="169">
        <v>243.33330000000001</v>
      </c>
      <c r="S522" s="169">
        <v>243.33330000000001</v>
      </c>
      <c r="T522" s="169">
        <v>243.33330000000001</v>
      </c>
      <c r="U522" s="169">
        <v>243.33330000000001</v>
      </c>
      <c r="V522" s="169">
        <v>243.33330000000001</v>
      </c>
      <c r="AJ522" s="160"/>
    </row>
    <row r="523" spans="1:36" s="32" customFormat="1" ht="15.9" customHeight="1" x14ac:dyDescent="0.3">
      <c r="A523" s="159" t="e">
        <f ca="1">[1]!wwsHide()</f>
        <v>#NAME?</v>
      </c>
      <c r="B523" s="179" t="s">
        <v>20</v>
      </c>
      <c r="C523" s="169">
        <v>300</v>
      </c>
      <c r="D523" s="169">
        <v>300</v>
      </c>
      <c r="E523" s="169">
        <v>290</v>
      </c>
      <c r="F523" s="169">
        <v>290</v>
      </c>
      <c r="G523" s="169">
        <v>290</v>
      </c>
      <c r="H523" s="169">
        <v>285</v>
      </c>
      <c r="I523" s="169">
        <v>285</v>
      </c>
      <c r="J523" s="169">
        <v>285</v>
      </c>
      <c r="K523" s="169">
        <v>268.33330000000001</v>
      </c>
      <c r="L523" s="169">
        <v>268.33330000000001</v>
      </c>
      <c r="M523" s="169">
        <v>268.33330000000001</v>
      </c>
      <c r="N523" s="169">
        <v>268.33330000000001</v>
      </c>
      <c r="O523" s="169">
        <v>251.66659999999999</v>
      </c>
      <c r="P523" s="169">
        <v>251.66659999999999</v>
      </c>
      <c r="Q523" s="169">
        <v>243.33330000000001</v>
      </c>
      <c r="R523" s="169">
        <v>243.33330000000001</v>
      </c>
      <c r="S523" s="169">
        <v>243.33330000000001</v>
      </c>
      <c r="T523" s="169">
        <v>243.33330000000001</v>
      </c>
      <c r="U523" s="169">
        <v>243.33330000000001</v>
      </c>
      <c r="V523" s="169">
        <v>243.33330000000001</v>
      </c>
      <c r="AJ523" s="160"/>
    </row>
    <row r="524" spans="1:36" s="32" customFormat="1" ht="15.9" customHeight="1" x14ac:dyDescent="0.3">
      <c r="A524" s="159" t="e">
        <f ca="1">[1]!wwsHide()</f>
        <v>#NAME?</v>
      </c>
      <c r="B524" s="179" t="s">
        <v>22</v>
      </c>
      <c r="C524" s="169">
        <v>300</v>
      </c>
      <c r="D524" s="169">
        <v>300</v>
      </c>
      <c r="E524" s="169">
        <v>290</v>
      </c>
      <c r="F524" s="169">
        <v>290</v>
      </c>
      <c r="G524" s="169">
        <v>290</v>
      </c>
      <c r="H524" s="169">
        <v>285</v>
      </c>
      <c r="I524" s="169">
        <v>285</v>
      </c>
      <c r="J524" s="169">
        <v>285</v>
      </c>
      <c r="K524" s="169">
        <v>268.33330000000001</v>
      </c>
      <c r="L524" s="169">
        <v>268.33330000000001</v>
      </c>
      <c r="M524" s="169">
        <v>268.33330000000001</v>
      </c>
      <c r="N524" s="169">
        <v>268.33330000000001</v>
      </c>
      <c r="O524" s="169">
        <v>251.66659999999999</v>
      </c>
      <c r="P524" s="169">
        <v>251.66659999999999</v>
      </c>
      <c r="Q524" s="169">
        <v>243.33330000000001</v>
      </c>
      <c r="R524" s="169">
        <v>243.33330000000001</v>
      </c>
      <c r="S524" s="169">
        <v>243.33330000000001</v>
      </c>
      <c r="T524" s="169">
        <v>243.33330000000001</v>
      </c>
      <c r="U524" s="169">
        <v>243.33330000000001</v>
      </c>
      <c r="V524" s="169">
        <v>243.33330000000001</v>
      </c>
      <c r="AJ524" s="160"/>
    </row>
    <row r="525" spans="1:36" s="32" customFormat="1" ht="15.9" customHeight="1" x14ac:dyDescent="0.3">
      <c r="A525" s="159" t="e">
        <f ca="1">[1]!wwsHide()</f>
        <v>#NAME?</v>
      </c>
      <c r="B525" s="179" t="s">
        <v>24</v>
      </c>
      <c r="C525" s="169">
        <v>300</v>
      </c>
      <c r="D525" s="169">
        <v>300</v>
      </c>
      <c r="E525" s="169">
        <v>290</v>
      </c>
      <c r="F525" s="169">
        <v>290</v>
      </c>
      <c r="G525" s="169">
        <v>290</v>
      </c>
      <c r="H525" s="169">
        <v>285</v>
      </c>
      <c r="I525" s="169">
        <v>285</v>
      </c>
      <c r="J525" s="169">
        <v>285</v>
      </c>
      <c r="K525" s="169">
        <v>268.33330000000001</v>
      </c>
      <c r="L525" s="169">
        <v>268.33330000000001</v>
      </c>
      <c r="M525" s="169">
        <v>268.33330000000001</v>
      </c>
      <c r="N525" s="169">
        <v>268.33330000000001</v>
      </c>
      <c r="O525" s="169">
        <v>251.66659999999999</v>
      </c>
      <c r="P525" s="169">
        <v>251.66659999999999</v>
      </c>
      <c r="Q525" s="169">
        <v>243.33330000000001</v>
      </c>
      <c r="R525" s="169">
        <v>243.33330000000001</v>
      </c>
      <c r="S525" s="169">
        <v>243.33330000000001</v>
      </c>
      <c r="T525" s="169">
        <v>243.33330000000001</v>
      </c>
      <c r="U525" s="169">
        <v>243.33330000000001</v>
      </c>
      <c r="V525" s="169">
        <v>243.33330000000001</v>
      </c>
      <c r="AJ525" s="160"/>
    </row>
    <row r="526" spans="1:36" s="32" customFormat="1" ht="15.9" customHeight="1" x14ac:dyDescent="0.3">
      <c r="A526" s="159" t="e">
        <f ca="1">[1]!wwsHide()</f>
        <v>#NAME?</v>
      </c>
      <c r="B526" s="179" t="s">
        <v>26</v>
      </c>
      <c r="C526" s="169">
        <v>300</v>
      </c>
      <c r="D526" s="169">
        <v>300</v>
      </c>
      <c r="E526" s="169">
        <v>290</v>
      </c>
      <c r="F526" s="169">
        <v>290</v>
      </c>
      <c r="G526" s="169">
        <v>290</v>
      </c>
      <c r="H526" s="169">
        <v>285</v>
      </c>
      <c r="I526" s="169">
        <v>285</v>
      </c>
      <c r="J526" s="169">
        <v>285</v>
      </c>
      <c r="K526" s="169">
        <v>268.33330000000001</v>
      </c>
      <c r="L526" s="169">
        <v>268.33330000000001</v>
      </c>
      <c r="M526" s="169">
        <v>268.33330000000001</v>
      </c>
      <c r="N526" s="169">
        <v>268.33330000000001</v>
      </c>
      <c r="O526" s="169">
        <v>251.66659999999999</v>
      </c>
      <c r="P526" s="169">
        <v>251.66659999999999</v>
      </c>
      <c r="Q526" s="169">
        <v>243.33330000000001</v>
      </c>
      <c r="R526" s="169">
        <v>243.33330000000001</v>
      </c>
      <c r="S526" s="169">
        <v>243.33330000000001</v>
      </c>
      <c r="T526" s="169">
        <v>243.33330000000001</v>
      </c>
      <c r="U526" s="169">
        <v>243.33330000000001</v>
      </c>
      <c r="V526" s="169">
        <v>243.33330000000001</v>
      </c>
      <c r="AJ526" s="160"/>
    </row>
    <row r="527" spans="1:36" s="32" customFormat="1" ht="15.9" customHeight="1" x14ac:dyDescent="0.3">
      <c r="A527" s="159" t="e">
        <f ca="1">[1]!wwsHide()</f>
        <v>#NAME?</v>
      </c>
      <c r="B527" s="179" t="s">
        <v>28</v>
      </c>
      <c r="C527" s="169">
        <v>300</v>
      </c>
      <c r="D527" s="169">
        <v>300</v>
      </c>
      <c r="E527" s="169">
        <v>290</v>
      </c>
      <c r="F527" s="169">
        <v>290</v>
      </c>
      <c r="G527" s="169">
        <v>290</v>
      </c>
      <c r="H527" s="169">
        <v>285</v>
      </c>
      <c r="I527" s="169">
        <v>285</v>
      </c>
      <c r="J527" s="169">
        <v>285</v>
      </c>
      <c r="K527" s="169">
        <v>268.33330000000001</v>
      </c>
      <c r="L527" s="169">
        <v>268.33330000000001</v>
      </c>
      <c r="M527" s="169">
        <v>268.33330000000001</v>
      </c>
      <c r="N527" s="169">
        <v>268.33330000000001</v>
      </c>
      <c r="O527" s="169">
        <v>237.66659999999999</v>
      </c>
      <c r="P527" s="169">
        <v>237.66659999999999</v>
      </c>
      <c r="Q527" s="169">
        <v>229.33330000000001</v>
      </c>
      <c r="R527" s="169">
        <v>229.33330000000001</v>
      </c>
      <c r="S527" s="169">
        <v>229.33330000000001</v>
      </c>
      <c r="T527" s="169">
        <v>229.33330000000001</v>
      </c>
      <c r="U527" s="169">
        <v>229.33330000000001</v>
      </c>
      <c r="V527" s="169">
        <v>116.6666</v>
      </c>
      <c r="AJ527" s="160"/>
    </row>
    <row r="528" spans="1:36" s="32" customFormat="1" ht="15.9" customHeight="1" x14ac:dyDescent="0.3">
      <c r="A528" s="159" t="e">
        <f ca="1">[1]!wwsHide()</f>
        <v>#NAME?</v>
      </c>
      <c r="B528" s="179" t="s">
        <v>30</v>
      </c>
      <c r="C528" s="169">
        <v>300</v>
      </c>
      <c r="D528" s="169">
        <v>300</v>
      </c>
      <c r="E528" s="169">
        <v>290</v>
      </c>
      <c r="F528" s="169">
        <v>290</v>
      </c>
      <c r="G528" s="169">
        <v>290</v>
      </c>
      <c r="H528" s="169">
        <v>285</v>
      </c>
      <c r="I528" s="169">
        <v>285</v>
      </c>
      <c r="J528" s="169">
        <v>285</v>
      </c>
      <c r="K528" s="169">
        <v>268.33330000000001</v>
      </c>
      <c r="L528" s="169">
        <v>268.33330000000001</v>
      </c>
      <c r="M528" s="169">
        <v>268.33330000000001</v>
      </c>
      <c r="N528" s="169">
        <v>268.33330000000001</v>
      </c>
      <c r="O528" s="169">
        <v>251.66659999999999</v>
      </c>
      <c r="P528" s="169">
        <v>251.66659999999999</v>
      </c>
      <c r="Q528" s="169">
        <v>243.33330000000001</v>
      </c>
      <c r="R528" s="169">
        <v>243.33330000000001</v>
      </c>
      <c r="S528" s="169">
        <v>243.33330000000001</v>
      </c>
      <c r="T528" s="169">
        <v>243.33330000000001</v>
      </c>
      <c r="U528" s="169">
        <v>243.33330000000001</v>
      </c>
      <c r="V528" s="169">
        <v>243.33330000000001</v>
      </c>
      <c r="AJ528" s="160"/>
    </row>
    <row r="529" spans="1:36" s="32" customFormat="1" ht="15.9" customHeight="1" x14ac:dyDescent="0.3">
      <c r="A529" s="159" t="e">
        <f ca="1">[1]!wwsHide()</f>
        <v>#NAME?</v>
      </c>
      <c r="B529" s="179" t="s">
        <v>32</v>
      </c>
      <c r="C529" s="169">
        <v>300</v>
      </c>
      <c r="D529" s="169">
        <v>300</v>
      </c>
      <c r="E529" s="169">
        <v>290</v>
      </c>
      <c r="F529" s="169">
        <v>290</v>
      </c>
      <c r="G529" s="169">
        <v>290</v>
      </c>
      <c r="H529" s="169">
        <v>285</v>
      </c>
      <c r="I529" s="169">
        <v>285</v>
      </c>
      <c r="J529" s="169">
        <v>285</v>
      </c>
      <c r="K529" s="169">
        <v>268.33330000000001</v>
      </c>
      <c r="L529" s="169">
        <v>268.33330000000001</v>
      </c>
      <c r="M529" s="169">
        <v>268.33330000000001</v>
      </c>
      <c r="N529" s="169">
        <v>268.33330000000001</v>
      </c>
      <c r="O529" s="169">
        <v>251.66659999999999</v>
      </c>
      <c r="P529" s="169">
        <v>251.66659999999999</v>
      </c>
      <c r="Q529" s="169">
        <v>243.33330000000001</v>
      </c>
      <c r="R529" s="169">
        <v>243.33330000000001</v>
      </c>
      <c r="S529" s="169">
        <v>243.33330000000001</v>
      </c>
      <c r="T529" s="169">
        <v>243.33330000000001</v>
      </c>
      <c r="U529" s="169">
        <v>243.33330000000001</v>
      </c>
      <c r="V529" s="169">
        <v>243.33330000000001</v>
      </c>
      <c r="AJ529" s="160"/>
    </row>
    <row r="530" spans="1:36" s="32" customFormat="1" ht="15.9" customHeight="1" x14ac:dyDescent="0.3">
      <c r="A530" s="159" t="e">
        <f ca="1">[1]!wwsHide()</f>
        <v>#NAME?</v>
      </c>
      <c r="B530" s="179" t="s">
        <v>34</v>
      </c>
      <c r="C530" s="169">
        <v>300</v>
      </c>
      <c r="D530" s="169">
        <v>300</v>
      </c>
      <c r="E530" s="169">
        <v>290</v>
      </c>
      <c r="F530" s="169">
        <v>290</v>
      </c>
      <c r="G530" s="169">
        <v>290</v>
      </c>
      <c r="H530" s="169">
        <v>285</v>
      </c>
      <c r="I530" s="169">
        <v>285</v>
      </c>
      <c r="J530" s="169">
        <v>285</v>
      </c>
      <c r="K530" s="169">
        <v>268.33330000000001</v>
      </c>
      <c r="L530" s="169">
        <v>268.33330000000001</v>
      </c>
      <c r="M530" s="169">
        <v>268.33330000000001</v>
      </c>
      <c r="N530" s="169">
        <v>268.33330000000001</v>
      </c>
      <c r="O530" s="169">
        <v>251.66659999999999</v>
      </c>
      <c r="P530" s="169">
        <v>251.66659999999999</v>
      </c>
      <c r="Q530" s="169">
        <v>243.33330000000001</v>
      </c>
      <c r="R530" s="169">
        <v>243.33330000000001</v>
      </c>
      <c r="S530" s="169">
        <v>243.33330000000001</v>
      </c>
      <c r="T530" s="169">
        <v>243.33330000000001</v>
      </c>
      <c r="U530" s="169">
        <v>243.33330000000001</v>
      </c>
      <c r="V530" s="169">
        <v>243.33330000000001</v>
      </c>
      <c r="AJ530" s="160"/>
    </row>
    <row r="531" spans="1:36" s="32" customFormat="1" ht="15.9" customHeight="1" x14ac:dyDescent="0.3">
      <c r="A531" s="159" t="e">
        <f ca="1">[1]!wwsHide()</f>
        <v>#NAME?</v>
      </c>
      <c r="B531" s="179" t="s">
        <v>36</v>
      </c>
      <c r="C531" s="169">
        <v>300</v>
      </c>
      <c r="D531" s="169">
        <v>300</v>
      </c>
      <c r="E531" s="169">
        <v>290</v>
      </c>
      <c r="F531" s="169">
        <v>290</v>
      </c>
      <c r="G531" s="169">
        <v>290</v>
      </c>
      <c r="H531" s="169">
        <v>285</v>
      </c>
      <c r="I531" s="169">
        <v>285</v>
      </c>
      <c r="J531" s="169">
        <v>285</v>
      </c>
      <c r="K531" s="169">
        <v>268.33330000000001</v>
      </c>
      <c r="L531" s="169">
        <v>268.33330000000001</v>
      </c>
      <c r="M531" s="169">
        <v>268.33330000000001</v>
      </c>
      <c r="N531" s="169">
        <v>268.33330000000001</v>
      </c>
      <c r="O531" s="169">
        <v>237.66659999999999</v>
      </c>
      <c r="P531" s="169">
        <v>237.66659999999999</v>
      </c>
      <c r="Q531" s="169">
        <v>229.33330000000001</v>
      </c>
      <c r="R531" s="169">
        <v>229.33330000000001</v>
      </c>
      <c r="S531" s="169">
        <v>229.33330000000001</v>
      </c>
      <c r="T531" s="169">
        <v>229.33330000000001</v>
      </c>
      <c r="U531" s="169">
        <v>229.33330000000001</v>
      </c>
      <c r="V531" s="169">
        <v>116.6666</v>
      </c>
      <c r="AJ531" s="160"/>
    </row>
    <row r="532" spans="1:36" s="32" customFormat="1" ht="15.9" customHeight="1" x14ac:dyDescent="0.3">
      <c r="A532" s="159" t="e">
        <f ca="1">[1]!wwsHide()</f>
        <v>#NAME?</v>
      </c>
      <c r="B532" s="179" t="s">
        <v>38</v>
      </c>
      <c r="C532" s="169">
        <v>300</v>
      </c>
      <c r="D532" s="169">
        <v>300</v>
      </c>
      <c r="E532" s="169">
        <v>290</v>
      </c>
      <c r="F532" s="169">
        <v>290</v>
      </c>
      <c r="G532" s="169">
        <v>290</v>
      </c>
      <c r="H532" s="169">
        <v>285</v>
      </c>
      <c r="I532" s="169">
        <v>285</v>
      </c>
      <c r="J532" s="169">
        <v>285</v>
      </c>
      <c r="K532" s="169">
        <v>268.33330000000001</v>
      </c>
      <c r="L532" s="169">
        <v>268.33330000000001</v>
      </c>
      <c r="M532" s="169">
        <v>268.33330000000001</v>
      </c>
      <c r="N532" s="169">
        <v>268.33330000000001</v>
      </c>
      <c r="O532" s="169">
        <v>251.66659999999999</v>
      </c>
      <c r="P532" s="169">
        <v>251.66659999999999</v>
      </c>
      <c r="Q532" s="169">
        <v>243.33330000000001</v>
      </c>
      <c r="R532" s="169">
        <v>243.33330000000001</v>
      </c>
      <c r="S532" s="169">
        <v>243.33330000000001</v>
      </c>
      <c r="T532" s="169">
        <v>243.33330000000001</v>
      </c>
      <c r="U532" s="169">
        <v>243.33330000000001</v>
      </c>
      <c r="V532" s="169">
        <v>243.33330000000001</v>
      </c>
      <c r="AJ532" s="160"/>
    </row>
    <row r="533" spans="1:36" s="32" customFormat="1" ht="15.9" customHeight="1" x14ac:dyDescent="0.3">
      <c r="A533" s="159" t="e">
        <f ca="1">[1]!wwsHide()</f>
        <v>#NAME?</v>
      </c>
      <c r="B533" s="179" t="s">
        <v>40</v>
      </c>
      <c r="C533" s="169">
        <v>300</v>
      </c>
      <c r="D533" s="169">
        <v>300</v>
      </c>
      <c r="E533" s="169">
        <v>290</v>
      </c>
      <c r="F533" s="169">
        <v>290</v>
      </c>
      <c r="G533" s="169">
        <v>290</v>
      </c>
      <c r="H533" s="169">
        <v>285</v>
      </c>
      <c r="I533" s="169">
        <v>285</v>
      </c>
      <c r="J533" s="169">
        <v>285</v>
      </c>
      <c r="K533" s="169">
        <v>268.33330000000001</v>
      </c>
      <c r="L533" s="169">
        <v>268.33330000000001</v>
      </c>
      <c r="M533" s="169">
        <v>268.33330000000001</v>
      </c>
      <c r="N533" s="169">
        <v>268.33330000000001</v>
      </c>
      <c r="O533" s="169">
        <v>251.66659999999999</v>
      </c>
      <c r="P533" s="169">
        <v>251.66659999999999</v>
      </c>
      <c r="Q533" s="169">
        <v>243.33330000000001</v>
      </c>
      <c r="R533" s="169">
        <v>243.33330000000001</v>
      </c>
      <c r="S533" s="169">
        <v>243.33330000000001</v>
      </c>
      <c r="T533" s="169">
        <v>243.33330000000001</v>
      </c>
      <c r="U533" s="169">
        <v>243.33330000000001</v>
      </c>
      <c r="V533" s="169">
        <v>243.33330000000001</v>
      </c>
      <c r="AJ533" s="160"/>
    </row>
    <row r="534" spans="1:36" s="32" customFormat="1" ht="15.9" customHeight="1" x14ac:dyDescent="0.3">
      <c r="A534" s="159" t="e">
        <f ca="1">[1]!wwsHide()</f>
        <v>#NAME?</v>
      </c>
      <c r="B534" s="179" t="s">
        <v>42</v>
      </c>
      <c r="C534" s="169">
        <v>300</v>
      </c>
      <c r="D534" s="169">
        <v>300</v>
      </c>
      <c r="E534" s="169">
        <v>290</v>
      </c>
      <c r="F534" s="169">
        <v>290</v>
      </c>
      <c r="G534" s="169">
        <v>290</v>
      </c>
      <c r="H534" s="169">
        <v>285</v>
      </c>
      <c r="I534" s="169">
        <v>285</v>
      </c>
      <c r="J534" s="169">
        <v>285</v>
      </c>
      <c r="K534" s="169">
        <v>268.33330000000001</v>
      </c>
      <c r="L534" s="169">
        <v>268.33330000000001</v>
      </c>
      <c r="M534" s="169">
        <v>268.33330000000001</v>
      </c>
      <c r="N534" s="169">
        <v>268.33330000000001</v>
      </c>
      <c r="O534" s="169">
        <v>251.66659999999999</v>
      </c>
      <c r="P534" s="169">
        <v>251.66659999999999</v>
      </c>
      <c r="Q534" s="169">
        <v>243.33330000000001</v>
      </c>
      <c r="R534" s="169">
        <v>243.33330000000001</v>
      </c>
      <c r="S534" s="169">
        <v>243.33330000000001</v>
      </c>
      <c r="T534" s="169">
        <v>243.33330000000001</v>
      </c>
      <c r="U534" s="169">
        <v>243.33330000000001</v>
      </c>
      <c r="V534" s="169">
        <v>243.33330000000001</v>
      </c>
      <c r="AJ534" s="160"/>
    </row>
    <row r="535" spans="1:36" s="32" customFormat="1" ht="15.9" customHeight="1" x14ac:dyDescent="0.3">
      <c r="A535" s="159" t="e">
        <f ca="1">[1]!wwsHide()</f>
        <v>#NAME?</v>
      </c>
      <c r="B535" s="165"/>
      <c r="AJ535" s="160"/>
    </row>
    <row r="536" spans="1:36" s="32" customFormat="1" ht="15.9" customHeight="1" x14ac:dyDescent="0.3">
      <c r="A536" s="159" t="e">
        <f ca="1">[1]!wwsHide()</f>
        <v>#NAME?</v>
      </c>
      <c r="B536" s="180"/>
      <c r="AJ536" s="160"/>
    </row>
    <row r="537" spans="1:36" s="168" customFormat="1" ht="15.9" customHeight="1" x14ac:dyDescent="0.3">
      <c r="A537" s="167" t="e">
        <f ca="1">[1]!wwsHide()</f>
        <v>#NAME?</v>
      </c>
      <c r="B537" s="177" t="s">
        <v>179</v>
      </c>
      <c r="AJ537" s="160"/>
    </row>
    <row r="538" spans="1:36" s="32" customFormat="1" ht="15.9" customHeight="1" x14ac:dyDescent="0.3">
      <c r="A538" s="159" t="e">
        <f ca="1">[1]!wwsHide()</f>
        <v>#NAME?</v>
      </c>
      <c r="B538" s="165" t="s">
        <v>51</v>
      </c>
      <c r="C538" s="181">
        <v>2</v>
      </c>
      <c r="D538" s="181">
        <v>3</v>
      </c>
      <c r="E538" s="181">
        <v>4</v>
      </c>
      <c r="F538" s="181">
        <v>5</v>
      </c>
      <c r="G538" s="181">
        <v>6</v>
      </c>
      <c r="H538" s="181">
        <v>7</v>
      </c>
      <c r="I538" s="182">
        <v>8</v>
      </c>
      <c r="J538" s="181">
        <v>9</v>
      </c>
      <c r="K538" s="181">
        <v>10</v>
      </c>
      <c r="L538" s="181">
        <v>11</v>
      </c>
      <c r="M538" s="181">
        <v>12</v>
      </c>
      <c r="N538" s="181">
        <v>13</v>
      </c>
      <c r="O538" s="181">
        <v>14</v>
      </c>
      <c r="P538" s="181">
        <v>15</v>
      </c>
      <c r="Q538" s="181">
        <v>16</v>
      </c>
      <c r="R538" s="181">
        <v>17</v>
      </c>
      <c r="S538" s="181">
        <v>18</v>
      </c>
      <c r="T538" s="181">
        <v>19</v>
      </c>
      <c r="U538" s="181">
        <v>20</v>
      </c>
      <c r="V538" s="181">
        <v>21</v>
      </c>
      <c r="AJ538" s="160"/>
    </row>
    <row r="539" spans="1:36" s="32" customFormat="1" ht="15.9" customHeight="1" x14ac:dyDescent="0.3">
      <c r="A539" s="159" t="e">
        <f ca="1">[1]!wwsHide()</f>
        <v>#NAME?</v>
      </c>
      <c r="B539" s="166" t="s">
        <v>49</v>
      </c>
      <c r="C539" s="157">
        <v>42735</v>
      </c>
      <c r="D539" s="157">
        <v>42643</v>
      </c>
      <c r="E539" s="61">
        <v>42551</v>
      </c>
      <c r="F539" s="157">
        <v>42369</v>
      </c>
      <c r="G539" s="157">
        <v>42277</v>
      </c>
      <c r="H539" s="157">
        <v>42004</v>
      </c>
      <c r="I539" s="61">
        <v>41639</v>
      </c>
      <c r="J539" s="157">
        <v>41547</v>
      </c>
      <c r="K539" s="157">
        <v>41274</v>
      </c>
      <c r="L539" s="157">
        <v>41090</v>
      </c>
      <c r="M539" s="157">
        <v>40908</v>
      </c>
      <c r="N539" s="157">
        <v>40816</v>
      </c>
      <c r="O539" s="157">
        <v>40543</v>
      </c>
      <c r="P539" s="157">
        <v>40451</v>
      </c>
      <c r="Q539" s="157">
        <v>40178</v>
      </c>
      <c r="R539" s="157">
        <v>39813</v>
      </c>
      <c r="S539" s="157">
        <v>39447</v>
      </c>
      <c r="T539" s="157">
        <v>39263</v>
      </c>
      <c r="U539" s="157">
        <v>39172</v>
      </c>
      <c r="V539" s="157">
        <v>39082</v>
      </c>
      <c r="AJ539" s="160"/>
    </row>
    <row r="540" spans="1:36" s="163" customFormat="1" ht="15.9" customHeight="1" x14ac:dyDescent="0.3">
      <c r="A540" s="161" t="e">
        <f ca="1">[1]!wwsHide()</f>
        <v>#NAME?</v>
      </c>
      <c r="B540" s="7" t="s">
        <v>45</v>
      </c>
      <c r="C540" s="158">
        <v>42736</v>
      </c>
      <c r="D540" s="158">
        <v>42644</v>
      </c>
      <c r="E540" s="158">
        <v>42552</v>
      </c>
      <c r="F540" s="158">
        <v>42370</v>
      </c>
      <c r="G540" s="158">
        <v>42278</v>
      </c>
      <c r="H540" s="158">
        <v>42005</v>
      </c>
      <c r="I540" s="158">
        <v>41640</v>
      </c>
      <c r="J540" s="158">
        <v>41548</v>
      </c>
      <c r="K540" s="158">
        <v>41275</v>
      </c>
      <c r="L540" s="158">
        <v>41091</v>
      </c>
      <c r="M540" s="162">
        <v>40909</v>
      </c>
      <c r="N540" s="162">
        <v>40817</v>
      </c>
      <c r="O540" s="162">
        <v>40544</v>
      </c>
      <c r="P540" s="158">
        <v>40452</v>
      </c>
      <c r="Q540" s="158">
        <v>40179</v>
      </c>
      <c r="R540" s="158">
        <v>39814</v>
      </c>
      <c r="S540" s="158">
        <v>39448</v>
      </c>
      <c r="T540" s="158">
        <v>39264</v>
      </c>
      <c r="U540" s="158">
        <v>39173</v>
      </c>
      <c r="V540" s="158">
        <v>39083</v>
      </c>
      <c r="AJ540" s="164"/>
    </row>
    <row r="541" spans="1:36" s="163" customFormat="1" ht="15.9" customHeight="1" x14ac:dyDescent="0.3">
      <c r="A541" s="161" t="e">
        <f ca="1">[1]!wwsHide()</f>
        <v>#NAME?</v>
      </c>
      <c r="B541" s="7"/>
      <c r="C541" s="158"/>
      <c r="D541" s="158"/>
      <c r="E541" s="158"/>
      <c r="F541" s="158"/>
      <c r="G541" s="158"/>
      <c r="H541" s="158"/>
      <c r="I541" s="158"/>
      <c r="J541" s="158"/>
      <c r="K541" s="158"/>
      <c r="L541" s="158"/>
      <c r="M541" s="162"/>
      <c r="N541" s="162"/>
      <c r="O541" s="162"/>
      <c r="P541" s="158"/>
      <c r="Q541" s="158"/>
      <c r="R541" s="158"/>
      <c r="S541" s="158"/>
      <c r="T541" s="158"/>
      <c r="U541" s="158"/>
      <c r="V541" s="158"/>
      <c r="AJ541" s="164"/>
    </row>
    <row r="542" spans="1:36" s="32" customFormat="1" ht="15.9" customHeight="1" x14ac:dyDescent="0.3">
      <c r="A542" s="159" t="e">
        <f ca="1">[1]!wwsHide()</f>
        <v>#NAME?</v>
      </c>
      <c r="B542" s="165" t="s">
        <v>50</v>
      </c>
      <c r="C542" s="63"/>
      <c r="D542" s="63" t="s">
        <v>46</v>
      </c>
      <c r="E542" s="63"/>
      <c r="F542" s="63"/>
      <c r="G542" s="63" t="s">
        <v>46</v>
      </c>
      <c r="H542" s="63"/>
      <c r="I542" s="63"/>
      <c r="J542" s="63" t="s">
        <v>46</v>
      </c>
      <c r="K542" s="63"/>
      <c r="L542" s="63"/>
      <c r="N542" s="32" t="s">
        <v>46</v>
      </c>
      <c r="P542" s="32" t="s">
        <v>46</v>
      </c>
      <c r="U542" s="32" t="s">
        <v>46</v>
      </c>
      <c r="V542" s="32" t="s">
        <v>168</v>
      </c>
      <c r="AJ542" s="160"/>
    </row>
    <row r="543" spans="1:36" s="32" customFormat="1" ht="15.9" customHeight="1" x14ac:dyDescent="0.3">
      <c r="A543" s="159" t="e">
        <f ca="1">[1]!wwsHide()</f>
        <v>#NAME?</v>
      </c>
      <c r="B543" s="178" t="s">
        <v>2</v>
      </c>
      <c r="C543" s="176">
        <v>7550.5</v>
      </c>
      <c r="D543" s="176">
        <v>7478.5</v>
      </c>
      <c r="E543" s="176">
        <v>7468.5</v>
      </c>
      <c r="F543" s="176">
        <v>7327.5</v>
      </c>
      <c r="G543" s="176">
        <v>7258</v>
      </c>
      <c r="H543" s="176">
        <v>7253</v>
      </c>
      <c r="I543" s="176">
        <v>7184</v>
      </c>
      <c r="J543" s="176">
        <v>7048.5</v>
      </c>
      <c r="K543" s="176">
        <v>7031.8333000000002</v>
      </c>
      <c r="L543" s="176">
        <v>6899.3333000000002</v>
      </c>
      <c r="M543" s="169">
        <v>6769.3333000000002</v>
      </c>
      <c r="N543" s="169">
        <v>6704.8333000000002</v>
      </c>
      <c r="O543" s="169">
        <v>6674.1665999999996</v>
      </c>
      <c r="P543" s="169">
        <v>6548.1665999999996</v>
      </c>
      <c r="Q543" s="169">
        <v>6539.8333000000002</v>
      </c>
      <c r="R543" s="169">
        <v>6477.3333000000002</v>
      </c>
      <c r="S543" s="169">
        <v>6354.8333000000002</v>
      </c>
      <c r="T543" s="169">
        <v>6176.3333000000002</v>
      </c>
      <c r="U543" s="169">
        <v>6117.3333000000002</v>
      </c>
      <c r="V543" s="169">
        <v>6004.6665999999996</v>
      </c>
      <c r="AJ543" s="160"/>
    </row>
    <row r="544" spans="1:36" s="32" customFormat="1" ht="15.9" customHeight="1" x14ac:dyDescent="0.3">
      <c r="A544" s="159" t="e">
        <f ca="1">[1]!wwsHide()</f>
        <v>#NAME?</v>
      </c>
      <c r="B544" s="178" t="s">
        <v>4</v>
      </c>
      <c r="C544" s="176">
        <v>7550.5</v>
      </c>
      <c r="D544" s="176">
        <v>7478.5</v>
      </c>
      <c r="E544" s="176">
        <v>7468.5</v>
      </c>
      <c r="F544" s="176">
        <v>7327.5</v>
      </c>
      <c r="G544" s="176">
        <v>7258</v>
      </c>
      <c r="H544" s="176">
        <v>7253</v>
      </c>
      <c r="I544" s="176">
        <v>7184</v>
      </c>
      <c r="J544" s="176">
        <v>7048.5</v>
      </c>
      <c r="K544" s="176">
        <v>7031.8333000000002</v>
      </c>
      <c r="L544" s="176">
        <v>6899.3333000000002</v>
      </c>
      <c r="M544" s="169">
        <v>6769.3333000000002</v>
      </c>
      <c r="N544" s="169">
        <v>6704.8333000000002</v>
      </c>
      <c r="O544" s="169">
        <v>6688.1665999999996</v>
      </c>
      <c r="P544" s="169">
        <v>6562.1665999999996</v>
      </c>
      <c r="Q544" s="169">
        <v>6553.8333000000002</v>
      </c>
      <c r="R544" s="169">
        <v>6491.3333000000002</v>
      </c>
      <c r="S544" s="169">
        <v>6368.8333000000002</v>
      </c>
      <c r="T544" s="169">
        <v>6190.3333000000002</v>
      </c>
      <c r="U544" s="169">
        <v>6131.3333000000002</v>
      </c>
      <c r="V544" s="169">
        <v>6131.3333000000002</v>
      </c>
      <c r="AJ544" s="160"/>
    </row>
    <row r="545" spans="1:36" s="32" customFormat="1" ht="15.9" customHeight="1" x14ac:dyDescent="0.3">
      <c r="A545" s="159" t="e">
        <f ca="1">[1]!wwsHide()</f>
        <v>#NAME?</v>
      </c>
      <c r="B545" s="178" t="s">
        <v>6</v>
      </c>
      <c r="C545" s="176">
        <v>7989.5</v>
      </c>
      <c r="D545" s="176">
        <v>7913.5</v>
      </c>
      <c r="E545" s="176">
        <v>7903.5</v>
      </c>
      <c r="F545" s="176">
        <v>7754</v>
      </c>
      <c r="G545" s="176">
        <v>7680</v>
      </c>
      <c r="H545" s="176">
        <v>7675</v>
      </c>
      <c r="I545" s="176">
        <v>7530</v>
      </c>
      <c r="J545" s="176">
        <v>7388</v>
      </c>
      <c r="K545" s="176">
        <v>7371.3333000000002</v>
      </c>
      <c r="L545" s="176">
        <v>7231.8333000000002</v>
      </c>
      <c r="M545" s="169">
        <v>7093.8333000000002</v>
      </c>
      <c r="N545" s="169">
        <v>7026.3333000000002</v>
      </c>
      <c r="O545" s="169">
        <v>7009.6665999999996</v>
      </c>
      <c r="P545" s="169">
        <v>6814.1665999999996</v>
      </c>
      <c r="Q545" s="169">
        <v>6805.8333000000002</v>
      </c>
      <c r="R545" s="169">
        <v>6740.8333000000002</v>
      </c>
      <c r="S545" s="169">
        <v>6613.3333000000002</v>
      </c>
      <c r="T545" s="169">
        <v>6427.8333000000002</v>
      </c>
      <c r="U545" s="169">
        <v>6366.8333000000002</v>
      </c>
      <c r="V545" s="169">
        <v>6366.8333000000002</v>
      </c>
      <c r="AJ545" s="160"/>
    </row>
    <row r="546" spans="1:36" s="32" customFormat="1" ht="15.9" customHeight="1" x14ac:dyDescent="0.3">
      <c r="A546" s="159" t="e">
        <f ca="1">[1]!wwsHide()</f>
        <v>#NAME?</v>
      </c>
      <c r="B546" s="178" t="s">
        <v>8</v>
      </c>
      <c r="C546" s="176">
        <v>8173</v>
      </c>
      <c r="D546" s="176">
        <v>8095</v>
      </c>
      <c r="E546" s="176">
        <v>8085</v>
      </c>
      <c r="F546" s="176">
        <v>7932</v>
      </c>
      <c r="G546" s="176">
        <v>7856.5</v>
      </c>
      <c r="H546" s="176">
        <v>7851.5</v>
      </c>
      <c r="I546" s="176">
        <v>7703</v>
      </c>
      <c r="J546" s="176">
        <v>7557.5</v>
      </c>
      <c r="K546" s="176">
        <v>7540.8333000000002</v>
      </c>
      <c r="L546" s="176">
        <v>7398.3333000000002</v>
      </c>
      <c r="M546" s="169">
        <v>7256.3333000000002</v>
      </c>
      <c r="N546" s="169">
        <v>7187.3333000000002</v>
      </c>
      <c r="O546" s="169">
        <v>7170.6665999999996</v>
      </c>
      <c r="P546" s="169">
        <v>7003.6665999999996</v>
      </c>
      <c r="Q546" s="169">
        <v>6995.3333000000002</v>
      </c>
      <c r="R546" s="169">
        <v>6928.3333000000002</v>
      </c>
      <c r="S546" s="169">
        <v>6797.3333000000002</v>
      </c>
      <c r="T546" s="169">
        <v>6606.3333000000002</v>
      </c>
      <c r="U546" s="169">
        <v>6543.3333000000002</v>
      </c>
      <c r="V546" s="169">
        <v>6543.3333000000002</v>
      </c>
      <c r="AJ546" s="160"/>
    </row>
    <row r="547" spans="1:36" s="32" customFormat="1" ht="15.9" customHeight="1" x14ac:dyDescent="0.3">
      <c r="A547" s="159" t="e">
        <f ca="1">[1]!wwsHide()</f>
        <v>#NAME?</v>
      </c>
      <c r="B547" s="178" t="s">
        <v>10</v>
      </c>
      <c r="C547" s="176">
        <v>8143.5</v>
      </c>
      <c r="D547" s="176">
        <v>8066</v>
      </c>
      <c r="E547" s="176">
        <v>8056</v>
      </c>
      <c r="F547" s="176">
        <v>7903.5</v>
      </c>
      <c r="G547" s="176">
        <v>7828</v>
      </c>
      <c r="H547" s="176">
        <v>7823</v>
      </c>
      <c r="I547" s="176">
        <v>7748.5</v>
      </c>
      <c r="J547" s="176">
        <v>7602</v>
      </c>
      <c r="K547" s="176">
        <v>7585.3333000000002</v>
      </c>
      <c r="L547" s="176">
        <v>7441.8333000000002</v>
      </c>
      <c r="M547" s="169">
        <v>7301.3333000000002</v>
      </c>
      <c r="N547" s="169">
        <v>7231.8333000000002</v>
      </c>
      <c r="O547" s="169">
        <v>7201.1665999999996</v>
      </c>
      <c r="P547" s="169">
        <v>7064.6665999999996</v>
      </c>
      <c r="Q547" s="169">
        <v>7056.3333000000002</v>
      </c>
      <c r="R547" s="169">
        <v>6988.8333000000002</v>
      </c>
      <c r="S547" s="169">
        <v>6856.3333000000002</v>
      </c>
      <c r="T547" s="169">
        <v>6663.3333000000002</v>
      </c>
      <c r="U547" s="169">
        <v>6599.8333000000002</v>
      </c>
      <c r="V547" s="169">
        <v>6487.1665999999996</v>
      </c>
      <c r="AJ547" s="160"/>
    </row>
    <row r="548" spans="1:36" s="32" customFormat="1" ht="15.9" customHeight="1" x14ac:dyDescent="0.3">
      <c r="A548" s="159" t="e">
        <f ca="1">[1]!wwsHide()</f>
        <v>#NAME?</v>
      </c>
      <c r="B548" s="178" t="s">
        <v>12</v>
      </c>
      <c r="C548" s="176">
        <v>8143.5</v>
      </c>
      <c r="D548" s="176">
        <v>8066</v>
      </c>
      <c r="E548" s="176">
        <v>8056</v>
      </c>
      <c r="F548" s="176">
        <v>7903.5</v>
      </c>
      <c r="G548" s="176">
        <v>7828</v>
      </c>
      <c r="H548" s="176">
        <v>7823</v>
      </c>
      <c r="I548" s="176">
        <v>7748.5</v>
      </c>
      <c r="J548" s="176">
        <v>7602</v>
      </c>
      <c r="K548" s="176">
        <v>7585.3333000000002</v>
      </c>
      <c r="L548" s="176">
        <v>7441.8333000000002</v>
      </c>
      <c r="M548" s="169">
        <v>7301.3333000000002</v>
      </c>
      <c r="N548" s="169">
        <v>7231.8333000000002</v>
      </c>
      <c r="O548" s="169">
        <v>7215.1665999999996</v>
      </c>
      <c r="P548" s="169">
        <v>7078.6665999999996</v>
      </c>
      <c r="Q548" s="169">
        <v>7070.3333000000002</v>
      </c>
      <c r="R548" s="169">
        <v>7002.8333000000002</v>
      </c>
      <c r="S548" s="169">
        <v>6870.3333000000002</v>
      </c>
      <c r="T548" s="169">
        <v>6677.3333000000002</v>
      </c>
      <c r="U548" s="169">
        <v>6613.8333000000002</v>
      </c>
      <c r="V548" s="169">
        <v>6613.8333000000002</v>
      </c>
      <c r="AJ548" s="160"/>
    </row>
    <row r="549" spans="1:36" s="32" customFormat="1" ht="15.9" customHeight="1" x14ac:dyDescent="0.3">
      <c r="A549" s="159" t="e">
        <f ca="1">[1]!wwsHide()</f>
        <v>#NAME?</v>
      </c>
      <c r="B549" s="178" t="s">
        <v>14</v>
      </c>
      <c r="C549" s="176">
        <v>8143.5</v>
      </c>
      <c r="D549" s="176">
        <v>8066</v>
      </c>
      <c r="E549" s="176">
        <v>8056</v>
      </c>
      <c r="F549" s="176">
        <v>7903.5</v>
      </c>
      <c r="G549" s="176">
        <v>7828</v>
      </c>
      <c r="H549" s="176">
        <v>7823</v>
      </c>
      <c r="I549" s="176">
        <v>7748.5</v>
      </c>
      <c r="J549" s="176">
        <v>7602</v>
      </c>
      <c r="K549" s="176">
        <v>7585.3333000000002</v>
      </c>
      <c r="L549" s="176">
        <v>7441.8333000000002</v>
      </c>
      <c r="M549" s="169">
        <v>7301.3333000000002</v>
      </c>
      <c r="N549" s="169">
        <v>7231.8333000000002</v>
      </c>
      <c r="O549" s="169">
        <v>7215.1665999999996</v>
      </c>
      <c r="P549" s="169">
        <v>7078.6665999999996</v>
      </c>
      <c r="Q549" s="169">
        <v>7070.3333000000002</v>
      </c>
      <c r="R549" s="169">
        <v>7002.8333000000002</v>
      </c>
      <c r="S549" s="169">
        <v>6870.3333000000002</v>
      </c>
      <c r="T549" s="169">
        <v>6677.3333000000002</v>
      </c>
      <c r="U549" s="169">
        <v>6613.8333000000002</v>
      </c>
      <c r="V549" s="169">
        <v>6613.8333000000002</v>
      </c>
      <c r="AJ549" s="160"/>
    </row>
    <row r="550" spans="1:36" s="32" customFormat="1" ht="15.9" customHeight="1" x14ac:dyDescent="0.3">
      <c r="A550" s="159" t="e">
        <f ca="1">[1]!wwsHide()</f>
        <v>#NAME?</v>
      </c>
      <c r="B550" s="178" t="s">
        <v>16</v>
      </c>
      <c r="C550" s="176">
        <v>8620.5</v>
      </c>
      <c r="D550" s="176">
        <v>8538</v>
      </c>
      <c r="E550" s="176">
        <v>8528</v>
      </c>
      <c r="F550" s="176">
        <v>8366.5</v>
      </c>
      <c r="G550" s="176">
        <v>8286.5</v>
      </c>
      <c r="H550" s="176">
        <v>8281.5</v>
      </c>
      <c r="I550" s="176">
        <v>8124.5</v>
      </c>
      <c r="J550" s="176">
        <v>7971</v>
      </c>
      <c r="K550" s="176">
        <v>7954.3333000000002</v>
      </c>
      <c r="L550" s="176">
        <v>7803.8333000000002</v>
      </c>
      <c r="M550" s="169">
        <v>7654.3333000000002</v>
      </c>
      <c r="N550" s="169">
        <v>7581.3333000000002</v>
      </c>
      <c r="O550" s="169">
        <v>7564.6665999999996</v>
      </c>
      <c r="P550" s="169">
        <v>7353.1665999999996</v>
      </c>
      <c r="Q550" s="169">
        <v>7344.8333000000002</v>
      </c>
      <c r="R550" s="169">
        <v>7274.3333000000002</v>
      </c>
      <c r="S550" s="169">
        <v>7136.3333000000002</v>
      </c>
      <c r="T550" s="169">
        <v>6935.3333000000002</v>
      </c>
      <c r="U550" s="169">
        <v>6868.8333000000002</v>
      </c>
      <c r="V550" s="169">
        <v>6868.8333000000002</v>
      </c>
      <c r="AJ550" s="160"/>
    </row>
    <row r="551" spans="1:36" s="32" customFormat="1" ht="15.9" customHeight="1" x14ac:dyDescent="0.3">
      <c r="A551" s="159" t="e">
        <f ca="1">[1]!wwsHide()</f>
        <v>#NAME?</v>
      </c>
      <c r="B551" s="178" t="s">
        <v>172</v>
      </c>
      <c r="C551" s="176">
        <v>8620.5</v>
      </c>
      <c r="D551" s="176">
        <v>8538</v>
      </c>
      <c r="E551" s="176">
        <v>8528</v>
      </c>
      <c r="F551" s="176">
        <v>8366.5</v>
      </c>
      <c r="G551" s="176">
        <v>8286.5</v>
      </c>
      <c r="H551" s="176">
        <v>8281.5</v>
      </c>
      <c r="I551" s="176">
        <v>8124.5</v>
      </c>
      <c r="J551" s="176">
        <v>7971</v>
      </c>
      <c r="K551" s="176">
        <v>7954.3333000000002</v>
      </c>
      <c r="L551" s="176">
        <v>7803.8333000000002</v>
      </c>
      <c r="M551" s="169">
        <v>7654.3333000000002</v>
      </c>
      <c r="N551" s="169">
        <v>7581.3333000000002</v>
      </c>
      <c r="O551" s="169">
        <v>7564.6665999999996</v>
      </c>
      <c r="P551" s="169">
        <v>7353.1665999999996</v>
      </c>
      <c r="Q551" s="169">
        <v>7344.8333000000002</v>
      </c>
      <c r="R551" s="169">
        <v>7274.3333000000002</v>
      </c>
      <c r="S551" s="169">
        <v>7136.3333000000002</v>
      </c>
      <c r="T551" s="169">
        <v>6935.3333000000002</v>
      </c>
      <c r="U551" s="169">
        <v>6868.8333000000002</v>
      </c>
      <c r="V551" s="169">
        <v>6868.8333000000002</v>
      </c>
      <c r="AJ551" s="160"/>
    </row>
    <row r="552" spans="1:36" s="32" customFormat="1" ht="15.9" customHeight="1" x14ac:dyDescent="0.3">
      <c r="A552" s="159" t="e">
        <f ca="1">[1]!wwsHide()</f>
        <v>#NAME?</v>
      </c>
      <c r="B552" s="178" t="s">
        <v>18</v>
      </c>
      <c r="C552" s="176">
        <v>8819</v>
      </c>
      <c r="D552" s="176">
        <v>8734.5</v>
      </c>
      <c r="E552" s="176">
        <v>8724.5</v>
      </c>
      <c r="F552" s="176">
        <v>8559</v>
      </c>
      <c r="G552" s="176">
        <v>8477</v>
      </c>
      <c r="H552" s="176">
        <v>8472</v>
      </c>
      <c r="I552" s="176">
        <v>8311.5</v>
      </c>
      <c r="J552" s="176">
        <v>8154</v>
      </c>
      <c r="K552" s="176">
        <v>8137.3333000000002</v>
      </c>
      <c r="L552" s="176">
        <v>7982.8333000000002</v>
      </c>
      <c r="M552" s="169">
        <v>7829.8333000000002</v>
      </c>
      <c r="N552" s="169">
        <v>7754.8333000000002</v>
      </c>
      <c r="O552" s="169">
        <v>7738.1665999999996</v>
      </c>
      <c r="P552" s="169">
        <v>7557.1665999999996</v>
      </c>
      <c r="Q552" s="169">
        <v>7548.8333000000002</v>
      </c>
      <c r="R552" s="169">
        <v>7476.3333000000002</v>
      </c>
      <c r="S552" s="169">
        <v>7334.3333000000002</v>
      </c>
      <c r="T552" s="169">
        <v>7127.8333000000002</v>
      </c>
      <c r="U552" s="169">
        <v>7059.8333000000002</v>
      </c>
      <c r="V552" s="169">
        <v>7059.8333000000002</v>
      </c>
      <c r="AJ552" s="160"/>
    </row>
    <row r="553" spans="1:36" s="32" customFormat="1" ht="15.9" customHeight="1" x14ac:dyDescent="0.3">
      <c r="A553" s="159" t="e">
        <f ca="1">[1]!wwsHide()</f>
        <v>#NAME?</v>
      </c>
      <c r="B553" s="178" t="s">
        <v>20</v>
      </c>
      <c r="C553" s="176">
        <v>8819</v>
      </c>
      <c r="D553" s="176">
        <v>8734.5</v>
      </c>
      <c r="E553" s="176">
        <v>8724.5</v>
      </c>
      <c r="F553" s="176">
        <v>8559</v>
      </c>
      <c r="G553" s="176">
        <v>8477</v>
      </c>
      <c r="H553" s="176">
        <v>8472</v>
      </c>
      <c r="I553" s="176">
        <v>8311.5</v>
      </c>
      <c r="J553" s="176">
        <v>8154</v>
      </c>
      <c r="K553" s="176">
        <v>8137.3333000000002</v>
      </c>
      <c r="L553" s="176">
        <v>7982.8333000000002</v>
      </c>
      <c r="M553" s="169">
        <v>7829.8333000000002</v>
      </c>
      <c r="N553" s="169">
        <v>7754.8333000000002</v>
      </c>
      <c r="O553" s="169">
        <v>7738.1665999999996</v>
      </c>
      <c r="P553" s="169">
        <v>7557.1665999999996</v>
      </c>
      <c r="Q553" s="169">
        <v>7548.8333000000002</v>
      </c>
      <c r="R553" s="169">
        <v>7476.3333000000002</v>
      </c>
      <c r="S553" s="169">
        <v>7334.3333000000002</v>
      </c>
      <c r="T553" s="169">
        <v>7127.8333000000002</v>
      </c>
      <c r="U553" s="169">
        <v>7059.8333000000002</v>
      </c>
      <c r="V553" s="169">
        <v>7059.8333000000002</v>
      </c>
      <c r="AJ553" s="160"/>
    </row>
    <row r="554" spans="1:36" s="32" customFormat="1" ht="15.9" customHeight="1" x14ac:dyDescent="0.3">
      <c r="A554" s="159" t="e">
        <f ca="1">[1]!wwsHide()</f>
        <v>#NAME?</v>
      </c>
      <c r="B554" s="178" t="s">
        <v>22</v>
      </c>
      <c r="C554" s="176">
        <v>9008.5</v>
      </c>
      <c r="D554" s="176">
        <v>8922.5</v>
      </c>
      <c r="E554" s="176">
        <v>8912.5</v>
      </c>
      <c r="F554" s="176">
        <v>8743.5</v>
      </c>
      <c r="G554" s="176">
        <v>8660</v>
      </c>
      <c r="H554" s="176">
        <v>8655</v>
      </c>
      <c r="I554" s="176">
        <v>8572</v>
      </c>
      <c r="J554" s="176">
        <v>8409.5</v>
      </c>
      <c r="K554" s="176">
        <v>8392.8333000000002</v>
      </c>
      <c r="L554" s="176">
        <v>8233.3333000000002</v>
      </c>
      <c r="M554" s="169">
        <v>8077.3333000000002</v>
      </c>
      <c r="N554" s="169">
        <v>7999.8333000000002</v>
      </c>
      <c r="O554" s="169">
        <v>7983.1665999999996</v>
      </c>
      <c r="P554" s="169">
        <v>7831.6665999999996</v>
      </c>
      <c r="Q554" s="169">
        <v>7823.3333000000002</v>
      </c>
      <c r="R554" s="169">
        <v>7748.3333000000002</v>
      </c>
      <c r="S554" s="169">
        <v>7601.3333000000002</v>
      </c>
      <c r="T554" s="169">
        <v>7386.8333000000002</v>
      </c>
      <c r="U554" s="169">
        <v>7316.3333000000002</v>
      </c>
      <c r="V554" s="169">
        <v>7316.3333000000002</v>
      </c>
      <c r="AJ554" s="160"/>
    </row>
    <row r="555" spans="1:36" s="32" customFormat="1" ht="15.9" customHeight="1" x14ac:dyDescent="0.3">
      <c r="A555" s="159" t="e">
        <f ca="1">[1]!wwsHide()</f>
        <v>#NAME?</v>
      </c>
      <c r="B555" s="178" t="s">
        <v>24</v>
      </c>
      <c r="C555" s="176">
        <v>9537</v>
      </c>
      <c r="D555" s="176">
        <v>9445.5</v>
      </c>
      <c r="E555" s="176">
        <v>9435.5</v>
      </c>
      <c r="F555" s="176">
        <v>9256</v>
      </c>
      <c r="G555" s="176">
        <v>9167</v>
      </c>
      <c r="H555" s="176">
        <v>9162</v>
      </c>
      <c r="I555" s="176">
        <v>8988</v>
      </c>
      <c r="J555" s="176">
        <v>8817.5</v>
      </c>
      <c r="K555" s="176">
        <v>8800.8333000000002</v>
      </c>
      <c r="L555" s="176">
        <v>8633.3333000000002</v>
      </c>
      <c r="M555" s="169">
        <v>8467.8333000000002</v>
      </c>
      <c r="N555" s="169">
        <v>8386.8333000000002</v>
      </c>
      <c r="O555" s="169">
        <v>8370.1666000000005</v>
      </c>
      <c r="P555" s="169">
        <v>8135.1665999999996</v>
      </c>
      <c r="Q555" s="169">
        <v>8126.8333000000002</v>
      </c>
      <c r="R555" s="169">
        <v>8048.8333000000002</v>
      </c>
      <c r="S555" s="169">
        <v>7895.8333000000002</v>
      </c>
      <c r="T555" s="169">
        <v>7672.8333000000002</v>
      </c>
      <c r="U555" s="169">
        <v>7599.3333000000002</v>
      </c>
      <c r="V555" s="169">
        <v>7599.3333000000002</v>
      </c>
      <c r="AJ555" s="160"/>
    </row>
    <row r="556" spans="1:36" s="32" customFormat="1" ht="15.9" customHeight="1" x14ac:dyDescent="0.3">
      <c r="A556" s="159" t="e">
        <f ca="1">[1]!wwsHide()</f>
        <v>#NAME?</v>
      </c>
      <c r="B556" s="178" t="s">
        <v>26</v>
      </c>
      <c r="C556" s="176">
        <v>9757</v>
      </c>
      <c r="D556" s="176">
        <v>9663.5</v>
      </c>
      <c r="E556" s="176">
        <v>9653.5</v>
      </c>
      <c r="F556" s="176">
        <v>9470</v>
      </c>
      <c r="G556" s="176">
        <v>9379</v>
      </c>
      <c r="H556" s="176">
        <v>9374</v>
      </c>
      <c r="I556" s="176">
        <v>9196</v>
      </c>
      <c r="J556" s="176">
        <v>9021.5</v>
      </c>
      <c r="K556" s="176">
        <v>9004.8333000000002</v>
      </c>
      <c r="L556" s="176">
        <v>8833.3333000000002</v>
      </c>
      <c r="M556" s="169">
        <v>8663.3333000000002</v>
      </c>
      <c r="N556" s="169">
        <v>8580.3333000000002</v>
      </c>
      <c r="O556" s="169">
        <v>8563.6666000000005</v>
      </c>
      <c r="P556" s="169">
        <v>8362.6666000000005</v>
      </c>
      <c r="Q556" s="169">
        <v>8354.3333000000002</v>
      </c>
      <c r="R556" s="169">
        <v>8273.8333000000002</v>
      </c>
      <c r="S556" s="169">
        <v>8116.3333000000002</v>
      </c>
      <c r="T556" s="169">
        <v>7886.8333000000002</v>
      </c>
      <c r="U556" s="169">
        <v>7811.3333000000002</v>
      </c>
      <c r="V556" s="169">
        <v>7811.3333000000002</v>
      </c>
      <c r="AJ556" s="160"/>
    </row>
    <row r="557" spans="1:36" s="32" customFormat="1" ht="15.9" customHeight="1" x14ac:dyDescent="0.3">
      <c r="A557" s="159" t="e">
        <f ca="1">[1]!wwsHide()</f>
        <v>#NAME?</v>
      </c>
      <c r="B557" s="178" t="s">
        <v>28</v>
      </c>
      <c r="C557" s="176">
        <v>10118</v>
      </c>
      <c r="D557" s="176">
        <v>10021</v>
      </c>
      <c r="E557" s="176">
        <v>10011</v>
      </c>
      <c r="F557" s="176">
        <v>9820.5</v>
      </c>
      <c r="G557" s="176">
        <v>9726</v>
      </c>
      <c r="H557" s="176">
        <v>9721</v>
      </c>
      <c r="I557" s="176">
        <v>9627.5</v>
      </c>
      <c r="J557" s="176">
        <v>9444.5</v>
      </c>
      <c r="K557" s="176">
        <v>9427.8333000000002</v>
      </c>
      <c r="L557" s="176">
        <v>9248.3333000000002</v>
      </c>
      <c r="M557" s="169">
        <v>9072.3333000000002</v>
      </c>
      <c r="N557" s="169">
        <v>8985.3333000000002</v>
      </c>
      <c r="O557" s="169">
        <v>8954.6666000000005</v>
      </c>
      <c r="P557" s="169">
        <v>8783.6666000000005</v>
      </c>
      <c r="Q557" s="169">
        <v>8775.3333000000002</v>
      </c>
      <c r="R557" s="169">
        <v>8690.8333000000002</v>
      </c>
      <c r="S557" s="169">
        <v>8524.8333000000002</v>
      </c>
      <c r="T557" s="169">
        <v>8283.3333000000002</v>
      </c>
      <c r="U557" s="169">
        <v>8203.8333000000002</v>
      </c>
      <c r="V557" s="169">
        <v>8091.1665999999996</v>
      </c>
      <c r="AJ557" s="160"/>
    </row>
    <row r="558" spans="1:36" s="32" customFormat="1" ht="15.9" customHeight="1" x14ac:dyDescent="0.3">
      <c r="A558" s="159" t="e">
        <f ca="1">[1]!wwsHide()</f>
        <v>#NAME?</v>
      </c>
      <c r="B558" s="178" t="s">
        <v>30</v>
      </c>
      <c r="C558" s="176">
        <v>10118</v>
      </c>
      <c r="D558" s="176">
        <v>10021</v>
      </c>
      <c r="E558" s="176">
        <v>10011</v>
      </c>
      <c r="F558" s="176">
        <v>9820.5</v>
      </c>
      <c r="G558" s="176">
        <v>9726</v>
      </c>
      <c r="H558" s="176">
        <v>9721</v>
      </c>
      <c r="I558" s="176">
        <v>9627.5</v>
      </c>
      <c r="J558" s="176">
        <v>9444.5</v>
      </c>
      <c r="K558" s="176">
        <v>9427.8333000000002</v>
      </c>
      <c r="L558" s="176">
        <v>9248.3333000000002</v>
      </c>
      <c r="M558" s="169">
        <v>9072.3333000000002</v>
      </c>
      <c r="N558" s="169">
        <v>8985.3333000000002</v>
      </c>
      <c r="O558" s="169">
        <v>8968.6666000000005</v>
      </c>
      <c r="P558" s="169">
        <v>8797.6666000000005</v>
      </c>
      <c r="Q558" s="169">
        <v>8789.3333000000002</v>
      </c>
      <c r="R558" s="169">
        <v>8704.8333000000002</v>
      </c>
      <c r="S558" s="169">
        <v>8538.8333000000002</v>
      </c>
      <c r="T558" s="169">
        <v>8297.3333000000002</v>
      </c>
      <c r="U558" s="169">
        <v>8217.8333000000002</v>
      </c>
      <c r="V558" s="169">
        <v>8217.8333000000002</v>
      </c>
      <c r="AJ558" s="160"/>
    </row>
    <row r="559" spans="1:36" s="32" customFormat="1" ht="15.9" customHeight="1" x14ac:dyDescent="0.3">
      <c r="A559" s="159" t="e">
        <f ca="1">[1]!wwsHide()</f>
        <v>#NAME?</v>
      </c>
      <c r="B559" s="178" t="s">
        <v>32</v>
      </c>
      <c r="C559" s="176">
        <v>10714</v>
      </c>
      <c r="D559" s="176">
        <v>10611</v>
      </c>
      <c r="E559" s="176">
        <v>10601</v>
      </c>
      <c r="F559" s="176">
        <v>10399</v>
      </c>
      <c r="G559" s="176">
        <v>10299</v>
      </c>
      <c r="H559" s="176">
        <v>10294</v>
      </c>
      <c r="I559" s="176">
        <v>10097.5</v>
      </c>
      <c r="J559" s="176">
        <v>9905</v>
      </c>
      <c r="K559" s="176">
        <v>9888.3333000000002</v>
      </c>
      <c r="L559" s="176">
        <v>9699.8333000000002</v>
      </c>
      <c r="M559" s="169">
        <v>9513.3333000000002</v>
      </c>
      <c r="N559" s="169">
        <v>9421.8333000000002</v>
      </c>
      <c r="O559" s="169">
        <v>9405.1666000000005</v>
      </c>
      <c r="P559" s="169">
        <v>9140.1666000000005</v>
      </c>
      <c r="Q559" s="169">
        <v>9131.8333000000002</v>
      </c>
      <c r="R559" s="169">
        <v>9043.8333000000002</v>
      </c>
      <c r="S559" s="169">
        <v>8871.3333000000002</v>
      </c>
      <c r="T559" s="169">
        <v>8619.8333000000002</v>
      </c>
      <c r="U559" s="169">
        <v>8536.8333000000002</v>
      </c>
      <c r="V559" s="169">
        <v>8536.8333000000002</v>
      </c>
      <c r="AJ559" s="160"/>
    </row>
    <row r="560" spans="1:36" s="32" customFormat="1" ht="15.9" customHeight="1" x14ac:dyDescent="0.3">
      <c r="A560" s="159" t="e">
        <f ca="1">[1]!wwsHide()</f>
        <v>#NAME?</v>
      </c>
      <c r="B560" s="178" t="s">
        <v>34</v>
      </c>
      <c r="C560" s="176">
        <v>10962</v>
      </c>
      <c r="D560" s="176">
        <v>10856.5</v>
      </c>
      <c r="E560" s="176">
        <v>10846.5</v>
      </c>
      <c r="F560" s="176">
        <v>10639.5</v>
      </c>
      <c r="G560" s="176">
        <v>10537</v>
      </c>
      <c r="H560" s="176">
        <v>10532</v>
      </c>
      <c r="I560" s="176">
        <v>10331</v>
      </c>
      <c r="J560" s="176">
        <v>10134</v>
      </c>
      <c r="K560" s="176">
        <v>10117.3333</v>
      </c>
      <c r="L560" s="176">
        <v>9924.3333000000002</v>
      </c>
      <c r="M560" s="169">
        <v>9732.8333000000002</v>
      </c>
      <c r="N560" s="169">
        <v>9639.3333000000002</v>
      </c>
      <c r="O560" s="169">
        <v>9622.6666000000005</v>
      </c>
      <c r="P560" s="169">
        <v>9396.1666000000005</v>
      </c>
      <c r="Q560" s="169">
        <v>9387.8333000000002</v>
      </c>
      <c r="R560" s="169">
        <v>9297.3333000000002</v>
      </c>
      <c r="S560" s="169">
        <v>9119.8333000000002</v>
      </c>
      <c r="T560" s="169">
        <v>8861.3333000000002</v>
      </c>
      <c r="U560" s="169">
        <v>8775.8333000000002</v>
      </c>
      <c r="V560" s="169">
        <v>8775.8333000000002</v>
      </c>
      <c r="AJ560" s="160"/>
    </row>
    <row r="561" spans="1:36" s="32" customFormat="1" ht="15.9" customHeight="1" x14ac:dyDescent="0.3">
      <c r="A561" s="159" t="e">
        <f ca="1">[1]!wwsHide()</f>
        <v>#NAME?</v>
      </c>
      <c r="B561" s="178" t="s">
        <v>36</v>
      </c>
      <c r="C561" s="176">
        <v>11094.5</v>
      </c>
      <c r="D561" s="176">
        <v>10987.5</v>
      </c>
      <c r="E561" s="176">
        <v>10977.5</v>
      </c>
      <c r="F561" s="176">
        <v>10768</v>
      </c>
      <c r="G561" s="176">
        <v>10664.5</v>
      </c>
      <c r="H561" s="176">
        <v>10659.5</v>
      </c>
      <c r="I561" s="176">
        <v>10557</v>
      </c>
      <c r="J561" s="176">
        <v>10355.5</v>
      </c>
      <c r="K561" s="176">
        <v>10338.8333</v>
      </c>
      <c r="L561" s="176">
        <v>10141.3333</v>
      </c>
      <c r="M561" s="169">
        <v>9947.8333000000002</v>
      </c>
      <c r="N561" s="169">
        <v>9851.8333000000002</v>
      </c>
      <c r="O561" s="169">
        <v>9821.1666000000005</v>
      </c>
      <c r="P561" s="169">
        <v>9633.1666000000005</v>
      </c>
      <c r="Q561" s="169">
        <v>9624.8333000000002</v>
      </c>
      <c r="R561" s="169">
        <v>9531.8333000000002</v>
      </c>
      <c r="S561" s="169">
        <v>9349.3333000000002</v>
      </c>
      <c r="T561" s="169">
        <v>9083.8333000000002</v>
      </c>
      <c r="U561" s="169">
        <v>8996.3333000000002</v>
      </c>
      <c r="V561" s="169">
        <v>8883.6666000000005</v>
      </c>
      <c r="AJ561" s="160"/>
    </row>
    <row r="562" spans="1:36" s="32" customFormat="1" ht="15.9" customHeight="1" x14ac:dyDescent="0.3">
      <c r="A562" s="159" t="e">
        <f ca="1">[1]!wwsHide()</f>
        <v>#NAME?</v>
      </c>
      <c r="B562" s="178" t="s">
        <v>38</v>
      </c>
      <c r="C562" s="176">
        <v>11094.5</v>
      </c>
      <c r="D562" s="176">
        <v>10987.5</v>
      </c>
      <c r="E562" s="176">
        <v>10977.5</v>
      </c>
      <c r="F562" s="176">
        <v>10768</v>
      </c>
      <c r="G562" s="176">
        <v>10664.5</v>
      </c>
      <c r="H562" s="176">
        <v>10659.5</v>
      </c>
      <c r="I562" s="176">
        <v>10557</v>
      </c>
      <c r="J562" s="176">
        <v>10355.5</v>
      </c>
      <c r="K562" s="176">
        <v>10338.8333</v>
      </c>
      <c r="L562" s="176">
        <v>10141.3333</v>
      </c>
      <c r="M562" s="169">
        <v>9947.8333000000002</v>
      </c>
      <c r="N562" s="169">
        <v>9851.8333000000002</v>
      </c>
      <c r="O562" s="169">
        <v>9835.1666000000005</v>
      </c>
      <c r="P562" s="169">
        <v>9647.1666000000005</v>
      </c>
      <c r="Q562" s="169">
        <v>9638.8333000000002</v>
      </c>
      <c r="R562" s="169">
        <v>9545.8333000000002</v>
      </c>
      <c r="S562" s="169">
        <v>9363.3333000000002</v>
      </c>
      <c r="T562" s="169">
        <v>9097.8333000000002</v>
      </c>
      <c r="U562" s="169">
        <v>9010.3333000000002</v>
      </c>
      <c r="V562" s="169">
        <v>9010.3333000000002</v>
      </c>
      <c r="AJ562" s="160"/>
    </row>
    <row r="563" spans="1:36" s="32" customFormat="1" ht="15.9" customHeight="1" x14ac:dyDescent="0.3">
      <c r="A563" s="159" t="e">
        <f ca="1">[1]!wwsHide()</f>
        <v>#NAME?</v>
      </c>
      <c r="B563" s="178" t="s">
        <v>40</v>
      </c>
      <c r="C563" s="176">
        <v>11748.5</v>
      </c>
      <c r="D563" s="176">
        <v>11635</v>
      </c>
      <c r="E563" s="176">
        <v>11625</v>
      </c>
      <c r="F563" s="176">
        <v>11402.5</v>
      </c>
      <c r="G563" s="176">
        <v>11292.5</v>
      </c>
      <c r="H563" s="176">
        <v>11287.5</v>
      </c>
      <c r="I563" s="176">
        <v>11072</v>
      </c>
      <c r="J563" s="176">
        <v>10860.5</v>
      </c>
      <c r="K563" s="176">
        <v>10843.8333</v>
      </c>
      <c r="L563" s="176">
        <v>10636.3333</v>
      </c>
      <c r="M563" s="169">
        <v>10431.3333</v>
      </c>
      <c r="N563" s="169">
        <v>10330.8333</v>
      </c>
      <c r="O563" s="169">
        <v>10314.1666</v>
      </c>
      <c r="P563" s="169">
        <v>10022.6666</v>
      </c>
      <c r="Q563" s="169">
        <v>10014.3333</v>
      </c>
      <c r="R563" s="169">
        <v>9917.8333000000002</v>
      </c>
      <c r="S563" s="169">
        <v>9728.3333000000002</v>
      </c>
      <c r="T563" s="169">
        <v>9451.8333000000002</v>
      </c>
      <c r="U563" s="169">
        <v>9360.8333000000002</v>
      </c>
      <c r="V563" s="169">
        <v>9360.8333000000002</v>
      </c>
      <c r="AJ563" s="160"/>
    </row>
    <row r="564" spans="1:36" s="32" customFormat="1" ht="15.9" customHeight="1" x14ac:dyDescent="0.3">
      <c r="A564" s="159" t="e">
        <f ca="1">[1]!wwsHide()</f>
        <v>#NAME?</v>
      </c>
      <c r="B564" s="178" t="s">
        <v>42</v>
      </c>
      <c r="C564" s="176">
        <v>12021.5</v>
      </c>
      <c r="D564" s="176">
        <v>11905.5</v>
      </c>
      <c r="E564" s="176">
        <v>11895.5</v>
      </c>
      <c r="F564" s="176">
        <v>11668</v>
      </c>
      <c r="G564" s="176">
        <v>11555.5</v>
      </c>
      <c r="H564" s="176">
        <v>11550.5</v>
      </c>
      <c r="I564" s="176">
        <v>11329.5</v>
      </c>
      <c r="J564" s="176">
        <v>11113</v>
      </c>
      <c r="K564" s="176">
        <v>11096.3333</v>
      </c>
      <c r="L564" s="176">
        <v>10883.8333</v>
      </c>
      <c r="M564" s="169">
        <v>10673.3333</v>
      </c>
      <c r="N564" s="169">
        <v>10570.3333</v>
      </c>
      <c r="O564" s="169">
        <v>10553.6666</v>
      </c>
      <c r="P564" s="169">
        <v>10304.6666</v>
      </c>
      <c r="Q564" s="169">
        <v>10296.3333</v>
      </c>
      <c r="R564" s="169">
        <v>10196.8333</v>
      </c>
      <c r="S564" s="169">
        <v>10001.8333</v>
      </c>
      <c r="T564" s="169">
        <v>9717.8333000000002</v>
      </c>
      <c r="U564" s="169">
        <v>9623.8333000000002</v>
      </c>
      <c r="V564" s="169">
        <v>9623.8333000000002</v>
      </c>
      <c r="AJ564" s="160"/>
    </row>
    <row r="565" spans="1:36" s="32" customFormat="1" ht="15.9" customHeight="1" x14ac:dyDescent="0.3">
      <c r="A565" s="159" t="e">
        <f ca="1">[1]!wwsHide()</f>
        <v>#NAME?</v>
      </c>
      <c r="B565" s="165"/>
      <c r="C565" s="171"/>
      <c r="D565" s="171"/>
      <c r="E565" s="171"/>
      <c r="F565" s="171"/>
      <c r="G565" s="171"/>
      <c r="H565" s="171"/>
      <c r="I565" s="171"/>
      <c r="J565" s="171"/>
      <c r="K565" s="171"/>
      <c r="L565" s="171"/>
      <c r="M565" s="170"/>
      <c r="N565" s="170"/>
      <c r="O565" s="170"/>
      <c r="P565" s="170"/>
      <c r="Q565" s="170"/>
      <c r="R565" s="170"/>
      <c r="S565" s="170"/>
      <c r="AJ565" s="160"/>
    </row>
    <row r="566" spans="1:36" s="32" customFormat="1" ht="15.9" customHeight="1" x14ac:dyDescent="0.3">
      <c r="A566" s="159" t="e">
        <f ca="1">[1]!wwsHide()</f>
        <v>#NAME?</v>
      </c>
      <c r="B566" s="165" t="s">
        <v>47</v>
      </c>
      <c r="C566" s="171"/>
      <c r="D566" s="171"/>
      <c r="E566" s="171"/>
      <c r="F566" s="171"/>
      <c r="G566" s="171"/>
      <c r="H566" s="171"/>
      <c r="I566" s="171"/>
      <c r="J566" s="171"/>
      <c r="K566" s="171"/>
      <c r="L566" s="171"/>
      <c r="M566" s="170"/>
      <c r="N566" s="170"/>
      <c r="O566" s="170"/>
      <c r="P566" s="170"/>
      <c r="Q566" s="170"/>
      <c r="R566" s="170"/>
      <c r="S566" s="170"/>
      <c r="AJ566" s="160"/>
    </row>
    <row r="567" spans="1:36" s="32" customFormat="1" ht="15.9" customHeight="1" x14ac:dyDescent="0.3">
      <c r="A567" s="159" t="e">
        <f ca="1">[1]!wwsHide()</f>
        <v>#NAME?</v>
      </c>
      <c r="B567" s="178" t="s">
        <v>2</v>
      </c>
      <c r="C567" s="172">
        <v>7250.5</v>
      </c>
      <c r="D567" s="175">
        <v>7178.5</v>
      </c>
      <c r="E567" s="172">
        <v>7178.5</v>
      </c>
      <c r="F567" s="172">
        <v>7037.5</v>
      </c>
      <c r="G567" s="175">
        <v>6968</v>
      </c>
      <c r="H567" s="172">
        <v>6968</v>
      </c>
      <c r="I567" s="172">
        <v>6899</v>
      </c>
      <c r="J567" s="175">
        <v>6763.5</v>
      </c>
      <c r="K567" s="172">
        <v>6763.5</v>
      </c>
      <c r="L567" s="172">
        <v>6631</v>
      </c>
      <c r="M567" s="174">
        <v>6501</v>
      </c>
      <c r="N567" s="175">
        <v>6436.5</v>
      </c>
      <c r="O567" s="174">
        <v>6436.5</v>
      </c>
      <c r="P567" s="175">
        <v>6310.5</v>
      </c>
      <c r="Q567" s="174">
        <v>6310.5</v>
      </c>
      <c r="R567" s="174">
        <v>6248</v>
      </c>
      <c r="S567" s="174">
        <v>6125.5</v>
      </c>
      <c r="T567" s="174">
        <v>5947</v>
      </c>
      <c r="U567" s="175">
        <v>5888</v>
      </c>
      <c r="V567" s="174">
        <v>5888</v>
      </c>
      <c r="AJ567" s="160"/>
    </row>
    <row r="568" spans="1:36" s="32" customFormat="1" ht="15.9" customHeight="1" x14ac:dyDescent="0.3">
      <c r="A568" s="159" t="e">
        <f ca="1">[1]!wwsHide()</f>
        <v>#NAME?</v>
      </c>
      <c r="B568" s="179" t="s">
        <v>4</v>
      </c>
      <c r="C568" s="171">
        <v>7250.5</v>
      </c>
      <c r="D568" s="170">
        <v>7178.5</v>
      </c>
      <c r="E568" s="171">
        <v>7178.5</v>
      </c>
      <c r="F568" s="171">
        <v>7037.5</v>
      </c>
      <c r="G568" s="170">
        <v>6968</v>
      </c>
      <c r="H568" s="171">
        <v>6968</v>
      </c>
      <c r="I568" s="171">
        <v>6899</v>
      </c>
      <c r="J568" s="170">
        <v>6763.5</v>
      </c>
      <c r="K568" s="171">
        <v>6763.5</v>
      </c>
      <c r="L568" s="171">
        <v>6631</v>
      </c>
      <c r="M568" s="170">
        <v>6501</v>
      </c>
      <c r="N568" s="170">
        <v>6436.5</v>
      </c>
      <c r="O568" s="170">
        <v>6436.5</v>
      </c>
      <c r="P568" s="170">
        <v>6310.5</v>
      </c>
      <c r="Q568" s="170">
        <v>6310.5</v>
      </c>
      <c r="R568" s="170">
        <v>6248</v>
      </c>
      <c r="S568" s="170">
        <v>6125.5</v>
      </c>
      <c r="T568" s="170">
        <v>5947</v>
      </c>
      <c r="U568" s="170">
        <v>5888</v>
      </c>
      <c r="V568" s="170">
        <v>5888</v>
      </c>
      <c r="AJ568" s="160"/>
    </row>
    <row r="569" spans="1:36" s="32" customFormat="1" ht="15.9" customHeight="1" x14ac:dyDescent="0.3">
      <c r="A569" s="159" t="e">
        <f ca="1">[1]!wwsHide()</f>
        <v>#NAME?</v>
      </c>
      <c r="B569" s="178" t="s">
        <v>6</v>
      </c>
      <c r="C569" s="172">
        <v>7689.5</v>
      </c>
      <c r="D569" s="175">
        <v>7613.5</v>
      </c>
      <c r="E569" s="172">
        <v>7613.5</v>
      </c>
      <c r="F569" s="172">
        <v>7464</v>
      </c>
      <c r="G569" s="175">
        <v>7390</v>
      </c>
      <c r="H569" s="172">
        <v>7390</v>
      </c>
      <c r="I569" s="172">
        <v>7245</v>
      </c>
      <c r="J569" s="175">
        <v>7103</v>
      </c>
      <c r="K569" s="172">
        <v>7103</v>
      </c>
      <c r="L569" s="172">
        <v>6963.5</v>
      </c>
      <c r="M569" s="174">
        <v>6825.5</v>
      </c>
      <c r="N569" s="175">
        <v>6758</v>
      </c>
      <c r="O569" s="174">
        <v>6758</v>
      </c>
      <c r="P569" s="175">
        <v>6562.5</v>
      </c>
      <c r="Q569" s="174">
        <v>6562.5</v>
      </c>
      <c r="R569" s="174">
        <v>6497.5</v>
      </c>
      <c r="S569" s="174">
        <v>6370</v>
      </c>
      <c r="T569" s="174">
        <v>6184.5</v>
      </c>
      <c r="U569" s="175">
        <v>6123.5</v>
      </c>
      <c r="V569" s="174">
        <v>6123.5</v>
      </c>
      <c r="AJ569" s="160"/>
    </row>
    <row r="570" spans="1:36" s="32" customFormat="1" ht="15.9" customHeight="1" x14ac:dyDescent="0.3">
      <c r="A570" s="159" t="e">
        <f ca="1">[1]!wwsHide()</f>
        <v>#NAME?</v>
      </c>
      <c r="B570" s="178" t="s">
        <v>8</v>
      </c>
      <c r="C570" s="172">
        <v>7873</v>
      </c>
      <c r="D570" s="175">
        <v>7795</v>
      </c>
      <c r="E570" s="172">
        <v>7795</v>
      </c>
      <c r="F570" s="172">
        <v>7642</v>
      </c>
      <c r="G570" s="175">
        <v>7566.5</v>
      </c>
      <c r="H570" s="172">
        <v>7566.5</v>
      </c>
      <c r="I570" s="172">
        <v>7418</v>
      </c>
      <c r="J570" s="175">
        <v>7272.5</v>
      </c>
      <c r="K570" s="172">
        <v>7272.5</v>
      </c>
      <c r="L570" s="172">
        <v>7130</v>
      </c>
      <c r="M570" s="174">
        <v>6988</v>
      </c>
      <c r="N570" s="175">
        <v>6919</v>
      </c>
      <c r="O570" s="174">
        <v>6919</v>
      </c>
      <c r="P570" s="175">
        <v>6752</v>
      </c>
      <c r="Q570" s="174">
        <v>6752</v>
      </c>
      <c r="R570" s="174">
        <v>6685</v>
      </c>
      <c r="S570" s="174">
        <v>6554</v>
      </c>
      <c r="T570" s="174">
        <v>6363</v>
      </c>
      <c r="U570" s="175">
        <v>6300</v>
      </c>
      <c r="V570" s="174">
        <v>6300</v>
      </c>
      <c r="AJ570" s="160"/>
    </row>
    <row r="571" spans="1:36" s="32" customFormat="1" ht="15.9" customHeight="1" x14ac:dyDescent="0.3">
      <c r="A571" s="159" t="e">
        <f ca="1">[1]!wwsHide()</f>
        <v>#NAME?</v>
      </c>
      <c r="B571" s="178" t="s">
        <v>10</v>
      </c>
      <c r="C571" s="172">
        <v>7843.5</v>
      </c>
      <c r="D571" s="175">
        <v>7766</v>
      </c>
      <c r="E571" s="172">
        <v>7766</v>
      </c>
      <c r="F571" s="172">
        <v>7613.5</v>
      </c>
      <c r="G571" s="175">
        <v>7538</v>
      </c>
      <c r="H571" s="172">
        <v>7538</v>
      </c>
      <c r="I571" s="172">
        <v>7463.5</v>
      </c>
      <c r="J571" s="175">
        <v>7317</v>
      </c>
      <c r="K571" s="172">
        <v>7317</v>
      </c>
      <c r="L571" s="172">
        <v>7173.5</v>
      </c>
      <c r="M571" s="174">
        <v>7033</v>
      </c>
      <c r="N571" s="175">
        <v>6963.5</v>
      </c>
      <c r="O571" s="174">
        <v>6963.5</v>
      </c>
      <c r="P571" s="175">
        <v>6827</v>
      </c>
      <c r="Q571" s="174">
        <v>6827</v>
      </c>
      <c r="R571" s="174">
        <v>6759.5</v>
      </c>
      <c r="S571" s="174">
        <v>6627</v>
      </c>
      <c r="T571" s="174">
        <v>6434</v>
      </c>
      <c r="U571" s="175">
        <v>6370.5</v>
      </c>
      <c r="V571" s="174">
        <v>6370.5</v>
      </c>
      <c r="AJ571" s="160"/>
    </row>
    <row r="572" spans="1:36" s="32" customFormat="1" ht="15.9" customHeight="1" x14ac:dyDescent="0.3">
      <c r="A572" s="159" t="e">
        <f ca="1">[1]!wwsHide()</f>
        <v>#NAME?</v>
      </c>
      <c r="B572" s="179" t="s">
        <v>12</v>
      </c>
      <c r="C572" s="171">
        <v>7843.5</v>
      </c>
      <c r="D572" s="170">
        <v>7766</v>
      </c>
      <c r="E572" s="171">
        <v>7766</v>
      </c>
      <c r="F572" s="171">
        <v>7613.5</v>
      </c>
      <c r="G572" s="170">
        <v>7538</v>
      </c>
      <c r="H572" s="171">
        <v>7538</v>
      </c>
      <c r="I572" s="171">
        <v>7463.5</v>
      </c>
      <c r="J572" s="170">
        <v>7317</v>
      </c>
      <c r="K572" s="171">
        <v>7317</v>
      </c>
      <c r="L572" s="171">
        <v>7173.5</v>
      </c>
      <c r="M572" s="170">
        <v>7033</v>
      </c>
      <c r="N572" s="170">
        <v>6963.5</v>
      </c>
      <c r="O572" s="170">
        <v>6963.5</v>
      </c>
      <c r="P572" s="170">
        <v>6827</v>
      </c>
      <c r="Q572" s="170">
        <v>6827</v>
      </c>
      <c r="R572" s="170">
        <v>6759.5</v>
      </c>
      <c r="S572" s="170">
        <v>6627</v>
      </c>
      <c r="T572" s="170">
        <v>6434</v>
      </c>
      <c r="U572" s="170">
        <v>6370.5</v>
      </c>
      <c r="V572" s="170">
        <v>6370.5</v>
      </c>
      <c r="AJ572" s="160"/>
    </row>
    <row r="573" spans="1:36" s="32" customFormat="1" ht="15.9" customHeight="1" x14ac:dyDescent="0.3">
      <c r="A573" s="159" t="e">
        <f ca="1">[1]!wwsHide()</f>
        <v>#NAME?</v>
      </c>
      <c r="B573" s="179" t="s">
        <v>14</v>
      </c>
      <c r="C573" s="171">
        <v>7843.5</v>
      </c>
      <c r="D573" s="170">
        <v>7766</v>
      </c>
      <c r="E573" s="171">
        <v>7766</v>
      </c>
      <c r="F573" s="171">
        <v>7613.5</v>
      </c>
      <c r="G573" s="170">
        <v>7538</v>
      </c>
      <c r="H573" s="171">
        <v>7538</v>
      </c>
      <c r="I573" s="171">
        <v>7463.5</v>
      </c>
      <c r="J573" s="170">
        <v>7317</v>
      </c>
      <c r="K573" s="171">
        <v>7317</v>
      </c>
      <c r="L573" s="171">
        <v>7173.5</v>
      </c>
      <c r="M573" s="170">
        <v>7033</v>
      </c>
      <c r="N573" s="170">
        <v>6963.5</v>
      </c>
      <c r="O573" s="170">
        <v>6963.5</v>
      </c>
      <c r="P573" s="170">
        <v>6827</v>
      </c>
      <c r="Q573" s="170">
        <v>6827</v>
      </c>
      <c r="R573" s="170">
        <v>6759.5</v>
      </c>
      <c r="S573" s="170">
        <v>6627</v>
      </c>
      <c r="T573" s="170">
        <v>6434</v>
      </c>
      <c r="U573" s="170">
        <v>6370.5</v>
      </c>
      <c r="V573" s="170">
        <v>6370.5</v>
      </c>
      <c r="AJ573" s="160"/>
    </row>
    <row r="574" spans="1:36" s="32" customFormat="1" ht="15.9" customHeight="1" x14ac:dyDescent="0.3">
      <c r="A574" s="159" t="e">
        <f ca="1">[1]!wwsHide()</f>
        <v>#NAME?</v>
      </c>
      <c r="B574" s="178" t="s">
        <v>16</v>
      </c>
      <c r="C574" s="172">
        <v>8320.5</v>
      </c>
      <c r="D574" s="175">
        <v>8238</v>
      </c>
      <c r="E574" s="172">
        <v>8238</v>
      </c>
      <c r="F574" s="172">
        <v>8076.5</v>
      </c>
      <c r="G574" s="175">
        <v>7996.5</v>
      </c>
      <c r="H574" s="172">
        <v>7996.5</v>
      </c>
      <c r="I574" s="172">
        <v>7839.5</v>
      </c>
      <c r="J574" s="175">
        <v>7686</v>
      </c>
      <c r="K574" s="172">
        <v>7686</v>
      </c>
      <c r="L574" s="172">
        <v>7535.5</v>
      </c>
      <c r="M574" s="174">
        <v>7386</v>
      </c>
      <c r="N574" s="175">
        <v>7313</v>
      </c>
      <c r="O574" s="174">
        <v>7313</v>
      </c>
      <c r="P574" s="175">
        <v>7101.5</v>
      </c>
      <c r="Q574" s="174">
        <v>7101.5</v>
      </c>
      <c r="R574" s="174">
        <v>7031</v>
      </c>
      <c r="S574" s="174">
        <v>6893</v>
      </c>
      <c r="T574" s="174">
        <v>6692</v>
      </c>
      <c r="U574" s="175">
        <v>6625.5</v>
      </c>
      <c r="V574" s="174">
        <v>6625.5</v>
      </c>
      <c r="AJ574" s="160"/>
    </row>
    <row r="575" spans="1:36" s="32" customFormat="1" ht="15.9" customHeight="1" x14ac:dyDescent="0.3">
      <c r="A575" s="159" t="e">
        <f ca="1">[1]!wwsHide()</f>
        <v>#NAME?</v>
      </c>
      <c r="B575" s="179" t="s">
        <v>172</v>
      </c>
      <c r="C575" s="171">
        <v>8320.5</v>
      </c>
      <c r="D575" s="170">
        <v>8238</v>
      </c>
      <c r="E575" s="171">
        <v>8238</v>
      </c>
      <c r="F575" s="171">
        <v>8076.5</v>
      </c>
      <c r="G575" s="170">
        <v>7996.5</v>
      </c>
      <c r="H575" s="171">
        <v>7996.5</v>
      </c>
      <c r="I575" s="171">
        <v>7839.5</v>
      </c>
      <c r="J575" s="170">
        <v>7686</v>
      </c>
      <c r="K575" s="171">
        <v>7686</v>
      </c>
      <c r="L575" s="171">
        <v>7535.5</v>
      </c>
      <c r="M575" s="170">
        <v>7386</v>
      </c>
      <c r="N575" s="170">
        <v>7313</v>
      </c>
      <c r="O575" s="170">
        <v>7313</v>
      </c>
      <c r="P575" s="170">
        <v>7101.5</v>
      </c>
      <c r="Q575" s="170">
        <v>7101.5</v>
      </c>
      <c r="R575" s="170">
        <v>7031</v>
      </c>
      <c r="S575" s="170">
        <v>6893</v>
      </c>
      <c r="T575" s="170">
        <v>6692</v>
      </c>
      <c r="U575" s="170">
        <v>6625.5</v>
      </c>
      <c r="V575" s="170">
        <v>6625.5</v>
      </c>
      <c r="AJ575" s="160"/>
    </row>
    <row r="576" spans="1:36" s="32" customFormat="1" ht="15.9" customHeight="1" x14ac:dyDescent="0.3">
      <c r="A576" s="159" t="e">
        <f ca="1">[1]!wwsHide()</f>
        <v>#NAME?</v>
      </c>
      <c r="B576" s="178" t="s">
        <v>18</v>
      </c>
      <c r="C576" s="172">
        <v>8519</v>
      </c>
      <c r="D576" s="175">
        <v>8434.5</v>
      </c>
      <c r="E576" s="172">
        <v>8434.5</v>
      </c>
      <c r="F576" s="172">
        <v>8269</v>
      </c>
      <c r="G576" s="175">
        <v>8187</v>
      </c>
      <c r="H576" s="172">
        <v>8187</v>
      </c>
      <c r="I576" s="172">
        <v>8026.5</v>
      </c>
      <c r="J576" s="175">
        <v>7869</v>
      </c>
      <c r="K576" s="172">
        <v>7869</v>
      </c>
      <c r="L576" s="172">
        <v>7714.5</v>
      </c>
      <c r="M576" s="174">
        <v>7561.5</v>
      </c>
      <c r="N576" s="175">
        <v>7486.5</v>
      </c>
      <c r="O576" s="174">
        <v>7486.5</v>
      </c>
      <c r="P576" s="175">
        <v>7305.5</v>
      </c>
      <c r="Q576" s="174">
        <v>7305.5</v>
      </c>
      <c r="R576" s="174">
        <v>7233</v>
      </c>
      <c r="S576" s="174">
        <v>7091</v>
      </c>
      <c r="T576" s="174">
        <v>6884.5</v>
      </c>
      <c r="U576" s="175">
        <v>6816.5</v>
      </c>
      <c r="V576" s="174">
        <v>6816.5</v>
      </c>
      <c r="AJ576" s="160"/>
    </row>
    <row r="577" spans="1:36" s="32" customFormat="1" ht="15.9" customHeight="1" x14ac:dyDescent="0.3">
      <c r="A577" s="159" t="e">
        <f ca="1">[1]!wwsHide()</f>
        <v>#NAME?</v>
      </c>
      <c r="B577" s="179" t="s">
        <v>20</v>
      </c>
      <c r="C577" s="171">
        <v>8519</v>
      </c>
      <c r="D577" s="170">
        <v>8434.5</v>
      </c>
      <c r="E577" s="171">
        <v>8434.5</v>
      </c>
      <c r="F577" s="171">
        <v>8269</v>
      </c>
      <c r="G577" s="170">
        <v>8187</v>
      </c>
      <c r="H577" s="171">
        <v>8187</v>
      </c>
      <c r="I577" s="171">
        <v>8026.5</v>
      </c>
      <c r="J577" s="170">
        <v>7869</v>
      </c>
      <c r="K577" s="171">
        <v>7869</v>
      </c>
      <c r="L577" s="171">
        <v>7714.5</v>
      </c>
      <c r="M577" s="170">
        <v>7561.5</v>
      </c>
      <c r="N577" s="170">
        <v>7486.5</v>
      </c>
      <c r="O577" s="170">
        <v>7486.5</v>
      </c>
      <c r="P577" s="170">
        <v>7305.5</v>
      </c>
      <c r="Q577" s="170">
        <v>7305.5</v>
      </c>
      <c r="R577" s="170">
        <v>7233</v>
      </c>
      <c r="S577" s="170">
        <v>7091</v>
      </c>
      <c r="T577" s="170">
        <v>6884.5</v>
      </c>
      <c r="U577" s="170">
        <v>6816.5</v>
      </c>
      <c r="V577" s="170">
        <v>6816.5</v>
      </c>
      <c r="AJ577" s="160"/>
    </row>
    <row r="578" spans="1:36" s="32" customFormat="1" ht="15.9" customHeight="1" x14ac:dyDescent="0.3">
      <c r="A578" s="159" t="e">
        <f ca="1">[1]!wwsHide()</f>
        <v>#NAME?</v>
      </c>
      <c r="B578" s="178" t="s">
        <v>22</v>
      </c>
      <c r="C578" s="172">
        <v>8708.5</v>
      </c>
      <c r="D578" s="175">
        <v>8622.5</v>
      </c>
      <c r="E578" s="172">
        <v>8622.5</v>
      </c>
      <c r="F578" s="172">
        <v>8453.5</v>
      </c>
      <c r="G578" s="175">
        <v>8370</v>
      </c>
      <c r="H578" s="172">
        <v>8370</v>
      </c>
      <c r="I578" s="172">
        <v>8287</v>
      </c>
      <c r="J578" s="175">
        <v>8124.5</v>
      </c>
      <c r="K578" s="172">
        <v>8124.5</v>
      </c>
      <c r="L578" s="172">
        <v>7965</v>
      </c>
      <c r="M578" s="174">
        <v>7809</v>
      </c>
      <c r="N578" s="175">
        <v>7731.5</v>
      </c>
      <c r="O578" s="174">
        <v>7731.5</v>
      </c>
      <c r="P578" s="175">
        <v>7580</v>
      </c>
      <c r="Q578" s="174">
        <v>7580</v>
      </c>
      <c r="R578" s="174">
        <v>7505</v>
      </c>
      <c r="S578" s="174">
        <v>7358</v>
      </c>
      <c r="T578" s="174">
        <v>7143.5</v>
      </c>
      <c r="U578" s="175">
        <v>7073</v>
      </c>
      <c r="V578" s="174">
        <v>7073</v>
      </c>
      <c r="AJ578" s="160"/>
    </row>
    <row r="579" spans="1:36" s="32" customFormat="1" ht="15.9" customHeight="1" x14ac:dyDescent="0.3">
      <c r="A579" s="159" t="e">
        <f ca="1">[1]!wwsHide()</f>
        <v>#NAME?</v>
      </c>
      <c r="B579" s="178" t="s">
        <v>24</v>
      </c>
      <c r="C579" s="172">
        <v>9237</v>
      </c>
      <c r="D579" s="175">
        <v>9145.5</v>
      </c>
      <c r="E579" s="172">
        <v>9145.5</v>
      </c>
      <c r="F579" s="172">
        <v>8966</v>
      </c>
      <c r="G579" s="175">
        <v>8877</v>
      </c>
      <c r="H579" s="172">
        <v>8877</v>
      </c>
      <c r="I579" s="172">
        <v>8703</v>
      </c>
      <c r="J579" s="175">
        <v>8532.5</v>
      </c>
      <c r="K579" s="172">
        <v>8532.5</v>
      </c>
      <c r="L579" s="172">
        <v>8365</v>
      </c>
      <c r="M579" s="174">
        <v>8199.5</v>
      </c>
      <c r="N579" s="175">
        <v>8118.5</v>
      </c>
      <c r="O579" s="174">
        <v>8118.5</v>
      </c>
      <c r="P579" s="175">
        <v>7883.5</v>
      </c>
      <c r="Q579" s="174">
        <v>7883.5</v>
      </c>
      <c r="R579" s="174">
        <v>7805.5</v>
      </c>
      <c r="S579" s="174">
        <v>7652.5</v>
      </c>
      <c r="T579" s="174">
        <v>7429.5</v>
      </c>
      <c r="U579" s="175">
        <v>7356</v>
      </c>
      <c r="V579" s="174">
        <v>7356</v>
      </c>
      <c r="AJ579" s="160"/>
    </row>
    <row r="580" spans="1:36" s="32" customFormat="1" ht="15.9" customHeight="1" x14ac:dyDescent="0.3">
      <c r="A580" s="159" t="e">
        <f ca="1">[1]!wwsHide()</f>
        <v>#NAME?</v>
      </c>
      <c r="B580" s="178" t="s">
        <v>26</v>
      </c>
      <c r="C580" s="172">
        <v>9457</v>
      </c>
      <c r="D580" s="175">
        <v>9363.5</v>
      </c>
      <c r="E580" s="172">
        <v>9363.5</v>
      </c>
      <c r="F580" s="172">
        <v>9180</v>
      </c>
      <c r="G580" s="175">
        <v>9089</v>
      </c>
      <c r="H580" s="172">
        <v>9089</v>
      </c>
      <c r="I580" s="172">
        <v>8911</v>
      </c>
      <c r="J580" s="175">
        <v>8736.5</v>
      </c>
      <c r="K580" s="172">
        <v>8736.5</v>
      </c>
      <c r="L580" s="172">
        <v>8565</v>
      </c>
      <c r="M580" s="174">
        <v>8395</v>
      </c>
      <c r="N580" s="175">
        <v>8312</v>
      </c>
      <c r="O580" s="174">
        <v>8312</v>
      </c>
      <c r="P580" s="175">
        <v>8111</v>
      </c>
      <c r="Q580" s="174">
        <v>8111</v>
      </c>
      <c r="R580" s="174">
        <v>8030.5</v>
      </c>
      <c r="S580" s="174">
        <v>7873</v>
      </c>
      <c r="T580" s="174">
        <v>7643.5</v>
      </c>
      <c r="U580" s="175">
        <v>7568</v>
      </c>
      <c r="V580" s="174">
        <v>7568</v>
      </c>
      <c r="AJ580" s="160"/>
    </row>
    <row r="581" spans="1:36" s="32" customFormat="1" ht="15.9" customHeight="1" x14ac:dyDescent="0.3">
      <c r="A581" s="159" t="e">
        <f ca="1">[1]!wwsHide()</f>
        <v>#NAME?</v>
      </c>
      <c r="B581" s="178" t="s">
        <v>28</v>
      </c>
      <c r="C581" s="172">
        <v>9818</v>
      </c>
      <c r="D581" s="175">
        <v>9721</v>
      </c>
      <c r="E581" s="172">
        <v>9721</v>
      </c>
      <c r="F581" s="172">
        <v>9530.5</v>
      </c>
      <c r="G581" s="175">
        <v>9436</v>
      </c>
      <c r="H581" s="172">
        <v>9436</v>
      </c>
      <c r="I581" s="172">
        <v>9342.5</v>
      </c>
      <c r="J581" s="175">
        <v>9159.5</v>
      </c>
      <c r="K581" s="172">
        <v>9159.5</v>
      </c>
      <c r="L581" s="172">
        <v>8980</v>
      </c>
      <c r="M581" s="174">
        <v>8804</v>
      </c>
      <c r="N581" s="175">
        <v>8717</v>
      </c>
      <c r="O581" s="174">
        <v>8717</v>
      </c>
      <c r="P581" s="175">
        <v>8546</v>
      </c>
      <c r="Q581" s="174">
        <v>8546</v>
      </c>
      <c r="R581" s="174">
        <v>8461.5</v>
      </c>
      <c r="S581" s="174">
        <v>8295.5</v>
      </c>
      <c r="T581" s="174">
        <v>8054</v>
      </c>
      <c r="U581" s="175">
        <v>7974.5</v>
      </c>
      <c r="V581" s="174">
        <v>7974.5</v>
      </c>
      <c r="AJ581" s="160"/>
    </row>
    <row r="582" spans="1:36" s="32" customFormat="1" ht="15.9" customHeight="1" x14ac:dyDescent="0.3">
      <c r="A582" s="159" t="e">
        <f ca="1">[1]!wwsHide()</f>
        <v>#NAME?</v>
      </c>
      <c r="B582" s="179" t="s">
        <v>30</v>
      </c>
      <c r="C582" s="171">
        <v>9818</v>
      </c>
      <c r="D582" s="170">
        <v>9721</v>
      </c>
      <c r="E582" s="171">
        <v>9721</v>
      </c>
      <c r="F582" s="171">
        <v>9530.5</v>
      </c>
      <c r="G582" s="170">
        <v>9436</v>
      </c>
      <c r="H582" s="171">
        <v>9436</v>
      </c>
      <c r="I582" s="171">
        <v>9342.5</v>
      </c>
      <c r="J582" s="170">
        <v>9159.5</v>
      </c>
      <c r="K582" s="171">
        <v>9159.5</v>
      </c>
      <c r="L582" s="171">
        <v>8980</v>
      </c>
      <c r="M582" s="170">
        <v>8804</v>
      </c>
      <c r="N582" s="170">
        <v>8717</v>
      </c>
      <c r="O582" s="170">
        <v>8717</v>
      </c>
      <c r="P582" s="170">
        <v>8546</v>
      </c>
      <c r="Q582" s="170">
        <v>8546</v>
      </c>
      <c r="R582" s="170">
        <v>8461.5</v>
      </c>
      <c r="S582" s="170">
        <v>8295.5</v>
      </c>
      <c r="T582" s="170">
        <v>8054</v>
      </c>
      <c r="U582" s="170">
        <v>7974.5</v>
      </c>
      <c r="V582" s="170">
        <v>7974.5</v>
      </c>
      <c r="AJ582" s="160"/>
    </row>
    <row r="583" spans="1:36" s="32" customFormat="1" ht="15.9" customHeight="1" x14ac:dyDescent="0.3">
      <c r="A583" s="159" t="e">
        <f ca="1">[1]!wwsHide()</f>
        <v>#NAME?</v>
      </c>
      <c r="B583" s="178" t="s">
        <v>32</v>
      </c>
      <c r="C583" s="172">
        <v>10414</v>
      </c>
      <c r="D583" s="175">
        <v>10311</v>
      </c>
      <c r="E583" s="172">
        <v>10311</v>
      </c>
      <c r="F583" s="172">
        <v>10109</v>
      </c>
      <c r="G583" s="175">
        <v>10009</v>
      </c>
      <c r="H583" s="172">
        <v>10009</v>
      </c>
      <c r="I583" s="172">
        <v>9812.5</v>
      </c>
      <c r="J583" s="175">
        <v>9620</v>
      </c>
      <c r="K583" s="172">
        <v>9620</v>
      </c>
      <c r="L583" s="172">
        <v>9431.5</v>
      </c>
      <c r="M583" s="174">
        <v>9245</v>
      </c>
      <c r="N583" s="175">
        <v>9153.5</v>
      </c>
      <c r="O583" s="174">
        <v>9153.5</v>
      </c>
      <c r="P583" s="175">
        <v>8888.5</v>
      </c>
      <c r="Q583" s="174">
        <v>8888.5</v>
      </c>
      <c r="R583" s="174">
        <v>8800.5</v>
      </c>
      <c r="S583" s="174">
        <v>8628</v>
      </c>
      <c r="T583" s="174">
        <v>8376.5</v>
      </c>
      <c r="U583" s="175">
        <v>8293.5</v>
      </c>
      <c r="V583" s="174">
        <v>8293.5</v>
      </c>
      <c r="AJ583" s="160"/>
    </row>
    <row r="584" spans="1:36" s="32" customFormat="1" ht="15.9" customHeight="1" x14ac:dyDescent="0.3">
      <c r="A584" s="159" t="e">
        <f ca="1">[1]!wwsHide()</f>
        <v>#NAME?</v>
      </c>
      <c r="B584" s="178" t="s">
        <v>34</v>
      </c>
      <c r="C584" s="172">
        <v>10662</v>
      </c>
      <c r="D584" s="175">
        <v>10556.5</v>
      </c>
      <c r="E584" s="172">
        <v>10556.5</v>
      </c>
      <c r="F584" s="172">
        <v>10349.5</v>
      </c>
      <c r="G584" s="175">
        <v>10247</v>
      </c>
      <c r="H584" s="172">
        <v>10247</v>
      </c>
      <c r="I584" s="172">
        <v>10046</v>
      </c>
      <c r="J584" s="175">
        <v>9849</v>
      </c>
      <c r="K584" s="172">
        <v>9849</v>
      </c>
      <c r="L584" s="172">
        <v>9656</v>
      </c>
      <c r="M584" s="174">
        <v>9464.5</v>
      </c>
      <c r="N584" s="175">
        <v>9371</v>
      </c>
      <c r="O584" s="174">
        <v>9371</v>
      </c>
      <c r="P584" s="175">
        <v>9144.5</v>
      </c>
      <c r="Q584" s="174">
        <v>9144.5</v>
      </c>
      <c r="R584" s="174">
        <v>9054</v>
      </c>
      <c r="S584" s="174">
        <v>8876.5</v>
      </c>
      <c r="T584" s="174">
        <v>8618</v>
      </c>
      <c r="U584" s="175">
        <v>8532.5</v>
      </c>
      <c r="V584" s="174">
        <v>8532.5</v>
      </c>
      <c r="AJ584" s="160"/>
    </row>
    <row r="585" spans="1:36" s="32" customFormat="1" ht="15.9" customHeight="1" x14ac:dyDescent="0.3">
      <c r="A585" s="159" t="e">
        <f ca="1">[1]!wwsHide()</f>
        <v>#NAME?</v>
      </c>
      <c r="B585" s="178" t="s">
        <v>36</v>
      </c>
      <c r="C585" s="172">
        <v>10794.5</v>
      </c>
      <c r="D585" s="175">
        <v>10687.5</v>
      </c>
      <c r="E585" s="172">
        <v>10687.5</v>
      </c>
      <c r="F585" s="172">
        <v>10478</v>
      </c>
      <c r="G585" s="175">
        <v>10374.5</v>
      </c>
      <c r="H585" s="172">
        <v>10374.5</v>
      </c>
      <c r="I585" s="172">
        <v>10272</v>
      </c>
      <c r="J585" s="175">
        <v>10070.5</v>
      </c>
      <c r="K585" s="172">
        <v>10070.5</v>
      </c>
      <c r="L585" s="172">
        <v>9873</v>
      </c>
      <c r="M585" s="174">
        <v>9679.5</v>
      </c>
      <c r="N585" s="175">
        <v>9583.5</v>
      </c>
      <c r="O585" s="174">
        <v>9583.5</v>
      </c>
      <c r="P585" s="175">
        <v>9395.5</v>
      </c>
      <c r="Q585" s="174">
        <v>9395.5</v>
      </c>
      <c r="R585" s="174">
        <v>9302.5</v>
      </c>
      <c r="S585" s="174">
        <v>9120</v>
      </c>
      <c r="T585" s="174">
        <v>8854.5</v>
      </c>
      <c r="U585" s="175">
        <v>8767</v>
      </c>
      <c r="V585" s="174">
        <v>8767</v>
      </c>
      <c r="AJ585" s="160"/>
    </row>
    <row r="586" spans="1:36" s="32" customFormat="1" ht="15.9" customHeight="1" x14ac:dyDescent="0.3">
      <c r="A586" s="159" t="e">
        <f ca="1">[1]!wwsHide()</f>
        <v>#NAME?</v>
      </c>
      <c r="B586" s="179" t="s">
        <v>38</v>
      </c>
      <c r="C586" s="171">
        <v>10794.5</v>
      </c>
      <c r="D586" s="170">
        <v>10687.5</v>
      </c>
      <c r="E586" s="171">
        <v>10687.5</v>
      </c>
      <c r="F586" s="171">
        <v>10478</v>
      </c>
      <c r="G586" s="170">
        <v>10374.5</v>
      </c>
      <c r="H586" s="171">
        <v>10374.5</v>
      </c>
      <c r="I586" s="171">
        <v>10272</v>
      </c>
      <c r="J586" s="170">
        <v>10070.5</v>
      </c>
      <c r="K586" s="171">
        <v>10070.5</v>
      </c>
      <c r="L586" s="171">
        <v>9873</v>
      </c>
      <c r="M586" s="170">
        <v>9679.5</v>
      </c>
      <c r="N586" s="170">
        <v>9583.5</v>
      </c>
      <c r="O586" s="170">
        <v>9583.5</v>
      </c>
      <c r="P586" s="170">
        <v>9395.5</v>
      </c>
      <c r="Q586" s="170">
        <v>9395.5</v>
      </c>
      <c r="R586" s="170">
        <v>9302.5</v>
      </c>
      <c r="S586" s="170">
        <v>9120</v>
      </c>
      <c r="T586" s="170">
        <v>8854.5</v>
      </c>
      <c r="U586" s="170">
        <v>8767</v>
      </c>
      <c r="V586" s="170">
        <v>8767</v>
      </c>
      <c r="AJ586" s="160"/>
    </row>
    <row r="587" spans="1:36" s="32" customFormat="1" ht="15.9" customHeight="1" x14ac:dyDescent="0.3">
      <c r="A587" s="159" t="e">
        <f ca="1">[1]!wwsHide()</f>
        <v>#NAME?</v>
      </c>
      <c r="B587" s="178" t="s">
        <v>40</v>
      </c>
      <c r="C587" s="172">
        <v>11448.5</v>
      </c>
      <c r="D587" s="175">
        <v>11335</v>
      </c>
      <c r="E587" s="172">
        <v>11335</v>
      </c>
      <c r="F587" s="172">
        <v>11112.5</v>
      </c>
      <c r="G587" s="175">
        <v>11002.5</v>
      </c>
      <c r="H587" s="172">
        <v>11002.5</v>
      </c>
      <c r="I587" s="172">
        <v>10787</v>
      </c>
      <c r="J587" s="175">
        <v>10575.5</v>
      </c>
      <c r="K587" s="172">
        <v>10575.5</v>
      </c>
      <c r="L587" s="172">
        <v>10368</v>
      </c>
      <c r="M587" s="174">
        <v>10163</v>
      </c>
      <c r="N587" s="175">
        <v>10062.5</v>
      </c>
      <c r="O587" s="174">
        <v>10062.5</v>
      </c>
      <c r="P587" s="175">
        <v>9771</v>
      </c>
      <c r="Q587" s="174">
        <v>9771</v>
      </c>
      <c r="R587" s="174">
        <v>9674.5</v>
      </c>
      <c r="S587" s="174">
        <v>9485</v>
      </c>
      <c r="T587" s="174">
        <v>9208.5</v>
      </c>
      <c r="U587" s="175">
        <v>9117.5</v>
      </c>
      <c r="V587" s="174">
        <v>9117.5</v>
      </c>
      <c r="AJ587" s="160"/>
    </row>
    <row r="588" spans="1:36" s="32" customFormat="1" ht="15.9" customHeight="1" x14ac:dyDescent="0.3">
      <c r="A588" s="159" t="e">
        <f ca="1">[1]!wwsHide()</f>
        <v>#NAME?</v>
      </c>
      <c r="B588" s="178" t="s">
        <v>42</v>
      </c>
      <c r="C588" s="172">
        <v>11721.5</v>
      </c>
      <c r="D588" s="175">
        <v>11605.5</v>
      </c>
      <c r="E588" s="172">
        <v>11605.5</v>
      </c>
      <c r="F588" s="172">
        <v>11378</v>
      </c>
      <c r="G588" s="175">
        <v>11265.5</v>
      </c>
      <c r="H588" s="172">
        <v>11265.5</v>
      </c>
      <c r="I588" s="172">
        <v>11044.5</v>
      </c>
      <c r="J588" s="175">
        <v>10828</v>
      </c>
      <c r="K588" s="172">
        <v>10828</v>
      </c>
      <c r="L588" s="172">
        <v>10615.5</v>
      </c>
      <c r="M588" s="174">
        <v>10405</v>
      </c>
      <c r="N588" s="175">
        <v>10302</v>
      </c>
      <c r="O588" s="174">
        <v>10302</v>
      </c>
      <c r="P588" s="175">
        <v>10053</v>
      </c>
      <c r="Q588" s="174">
        <v>10053</v>
      </c>
      <c r="R588" s="174">
        <v>9953.5</v>
      </c>
      <c r="S588" s="174">
        <v>9758.5</v>
      </c>
      <c r="T588" s="174">
        <v>9474.5</v>
      </c>
      <c r="U588" s="175">
        <v>9380.5</v>
      </c>
      <c r="V588" s="174">
        <v>9380.5</v>
      </c>
      <c r="AJ588" s="160"/>
    </row>
    <row r="589" spans="1:36" s="32" customFormat="1" ht="15.9" customHeight="1" x14ac:dyDescent="0.3">
      <c r="A589" s="159" t="e">
        <f ca="1">[1]!wwsHide()</f>
        <v>#NAME?</v>
      </c>
      <c r="B589" s="165"/>
      <c r="C589" s="63"/>
      <c r="D589" s="63"/>
      <c r="E589" s="63"/>
      <c r="F589" s="63"/>
      <c r="G589" s="63"/>
      <c r="H589" s="63"/>
      <c r="I589" s="63"/>
      <c r="J589" s="63"/>
      <c r="K589" s="63"/>
      <c r="L589" s="63"/>
      <c r="AJ589" s="160"/>
    </row>
    <row r="590" spans="1:36" s="32" customFormat="1" ht="15.9" customHeight="1" x14ac:dyDescent="0.3">
      <c r="A590" s="159" t="e">
        <f ca="1">[1]!wwsHide()</f>
        <v>#NAME?</v>
      </c>
      <c r="B590" s="165" t="s">
        <v>48</v>
      </c>
      <c r="C590" s="171"/>
      <c r="D590" s="171"/>
      <c r="E590" s="171"/>
      <c r="F590" s="171"/>
      <c r="G590" s="171"/>
      <c r="H590" s="171"/>
      <c r="I590" s="171"/>
      <c r="J590" s="171"/>
      <c r="K590" s="171"/>
      <c r="L590" s="171"/>
      <c r="M590" s="170"/>
      <c r="N590" s="170"/>
      <c r="O590" s="170"/>
      <c r="P590" s="170"/>
      <c r="Q590" s="170"/>
      <c r="R590" s="170"/>
      <c r="S590" s="170"/>
      <c r="AJ590" s="160"/>
    </row>
    <row r="591" spans="1:36" s="32" customFormat="1" ht="15.9" customHeight="1" x14ac:dyDescent="0.3">
      <c r="A591" s="159" t="e">
        <f ca="1">[1]!wwsHide()</f>
        <v>#NAME?</v>
      </c>
      <c r="B591" s="178" t="s">
        <v>2</v>
      </c>
      <c r="C591" s="173">
        <v>300</v>
      </c>
      <c r="D591" s="172">
        <v>300</v>
      </c>
      <c r="E591" s="173">
        <v>290</v>
      </c>
      <c r="F591" s="173">
        <v>290</v>
      </c>
      <c r="G591" s="172">
        <v>290</v>
      </c>
      <c r="H591" s="173">
        <v>285</v>
      </c>
      <c r="I591" s="173">
        <v>285</v>
      </c>
      <c r="J591" s="172">
        <v>285</v>
      </c>
      <c r="K591" s="173">
        <v>268.33330000000001</v>
      </c>
      <c r="L591" s="173">
        <v>268.33330000000001</v>
      </c>
      <c r="M591" s="175">
        <v>268.33330000000001</v>
      </c>
      <c r="N591" s="174">
        <v>268.33330000000001</v>
      </c>
      <c r="O591" s="175">
        <v>237.66659999999999</v>
      </c>
      <c r="P591" s="174">
        <v>237.66659999999999</v>
      </c>
      <c r="Q591" s="175">
        <v>229.33330000000001</v>
      </c>
      <c r="R591" s="175">
        <v>229.33330000000001</v>
      </c>
      <c r="S591" s="175">
        <v>229.33330000000001</v>
      </c>
      <c r="T591" s="175">
        <v>229.33330000000001</v>
      </c>
      <c r="U591" s="174">
        <v>229.33330000000001</v>
      </c>
      <c r="V591" s="174">
        <v>116.6666</v>
      </c>
      <c r="AJ591" s="160"/>
    </row>
    <row r="592" spans="1:36" s="32" customFormat="1" ht="15.9" customHeight="1" x14ac:dyDescent="0.3">
      <c r="A592" s="159" t="e">
        <f ca="1">[1]!wwsHide()</f>
        <v>#NAME?</v>
      </c>
      <c r="B592" s="178" t="s">
        <v>4</v>
      </c>
      <c r="C592" s="173">
        <v>300</v>
      </c>
      <c r="D592" s="172">
        <v>300</v>
      </c>
      <c r="E592" s="173">
        <v>290</v>
      </c>
      <c r="F592" s="173">
        <v>290</v>
      </c>
      <c r="G592" s="172">
        <v>290</v>
      </c>
      <c r="H592" s="173">
        <v>285</v>
      </c>
      <c r="I592" s="173">
        <v>285</v>
      </c>
      <c r="J592" s="172">
        <v>285</v>
      </c>
      <c r="K592" s="173">
        <v>268.33330000000001</v>
      </c>
      <c r="L592" s="173">
        <v>268.33330000000001</v>
      </c>
      <c r="M592" s="175">
        <v>268.33330000000001</v>
      </c>
      <c r="N592" s="174">
        <v>268.33330000000001</v>
      </c>
      <c r="O592" s="175">
        <v>251.66659999999999</v>
      </c>
      <c r="P592" s="174">
        <v>251.66659999999999</v>
      </c>
      <c r="Q592" s="175">
        <v>243.33330000000001</v>
      </c>
      <c r="R592" s="175">
        <v>243.33330000000001</v>
      </c>
      <c r="S592" s="175">
        <v>243.33330000000001</v>
      </c>
      <c r="T592" s="175">
        <v>243.33330000000001</v>
      </c>
      <c r="U592" s="175">
        <v>243.33330000000001</v>
      </c>
      <c r="V592" s="174">
        <v>243.33330000000001</v>
      </c>
      <c r="AJ592" s="160"/>
    </row>
    <row r="593" spans="1:36" s="32" customFormat="1" ht="15.9" customHeight="1" x14ac:dyDescent="0.3">
      <c r="A593" s="159" t="e">
        <f ca="1">[1]!wwsHide()</f>
        <v>#NAME?</v>
      </c>
      <c r="B593" s="179" t="s">
        <v>6</v>
      </c>
      <c r="C593" s="176">
        <v>300</v>
      </c>
      <c r="D593" s="176">
        <v>300</v>
      </c>
      <c r="E593" s="176">
        <v>290</v>
      </c>
      <c r="F593" s="176">
        <v>290</v>
      </c>
      <c r="G593" s="176">
        <v>290</v>
      </c>
      <c r="H593" s="176">
        <v>285</v>
      </c>
      <c r="I593" s="176">
        <v>285</v>
      </c>
      <c r="J593" s="176">
        <v>285</v>
      </c>
      <c r="K593" s="176">
        <v>268.33330000000001</v>
      </c>
      <c r="L593" s="176">
        <v>268.33330000000001</v>
      </c>
      <c r="M593" s="169">
        <v>268.33330000000001</v>
      </c>
      <c r="N593" s="169">
        <v>268.33330000000001</v>
      </c>
      <c r="O593" s="169">
        <v>251.66659999999999</v>
      </c>
      <c r="P593" s="169">
        <v>251.66659999999999</v>
      </c>
      <c r="Q593" s="169">
        <v>243.33330000000001</v>
      </c>
      <c r="R593" s="169">
        <v>243.33330000000001</v>
      </c>
      <c r="S593" s="169">
        <v>243.33330000000001</v>
      </c>
      <c r="T593" s="169">
        <v>243.33330000000001</v>
      </c>
      <c r="U593" s="169">
        <v>243.33330000000001</v>
      </c>
      <c r="V593" s="169">
        <v>243.33330000000001</v>
      </c>
      <c r="AJ593" s="160"/>
    </row>
    <row r="594" spans="1:36" s="32" customFormat="1" ht="15.9" customHeight="1" x14ac:dyDescent="0.3">
      <c r="A594" s="159" t="e">
        <f ca="1">[1]!wwsHide()</f>
        <v>#NAME?</v>
      </c>
      <c r="B594" s="179" t="s">
        <v>8</v>
      </c>
      <c r="C594" s="176">
        <v>300</v>
      </c>
      <c r="D594" s="176">
        <v>300</v>
      </c>
      <c r="E594" s="176">
        <v>290</v>
      </c>
      <c r="F594" s="176">
        <v>290</v>
      </c>
      <c r="G594" s="176">
        <v>290</v>
      </c>
      <c r="H594" s="176">
        <v>285</v>
      </c>
      <c r="I594" s="176">
        <v>285</v>
      </c>
      <c r="J594" s="176">
        <v>285</v>
      </c>
      <c r="K594" s="176">
        <v>268.33330000000001</v>
      </c>
      <c r="L594" s="176">
        <v>268.33330000000001</v>
      </c>
      <c r="M594" s="169">
        <v>268.33330000000001</v>
      </c>
      <c r="N594" s="169">
        <v>268.33330000000001</v>
      </c>
      <c r="O594" s="169">
        <v>251.66659999999999</v>
      </c>
      <c r="P594" s="169">
        <v>251.66659999999999</v>
      </c>
      <c r="Q594" s="169">
        <v>243.33330000000001</v>
      </c>
      <c r="R594" s="169">
        <v>243.33330000000001</v>
      </c>
      <c r="S594" s="169">
        <v>243.33330000000001</v>
      </c>
      <c r="T594" s="169">
        <v>243.33330000000001</v>
      </c>
      <c r="U594" s="169">
        <v>243.33330000000001</v>
      </c>
      <c r="V594" s="169">
        <v>243.33330000000001</v>
      </c>
      <c r="AJ594" s="160"/>
    </row>
    <row r="595" spans="1:36" s="32" customFormat="1" ht="15.9" customHeight="1" x14ac:dyDescent="0.3">
      <c r="A595" s="159" t="e">
        <f ca="1">[1]!wwsHide()</f>
        <v>#NAME?</v>
      </c>
      <c r="B595" s="179" t="s">
        <v>10</v>
      </c>
      <c r="C595" s="176">
        <v>300</v>
      </c>
      <c r="D595" s="176">
        <v>300</v>
      </c>
      <c r="E595" s="176">
        <v>290</v>
      </c>
      <c r="F595" s="176">
        <v>290</v>
      </c>
      <c r="G595" s="176">
        <v>290</v>
      </c>
      <c r="H595" s="176">
        <v>285</v>
      </c>
      <c r="I595" s="176">
        <v>285</v>
      </c>
      <c r="J595" s="176">
        <v>285</v>
      </c>
      <c r="K595" s="176">
        <v>268.33330000000001</v>
      </c>
      <c r="L595" s="176">
        <v>268.33330000000001</v>
      </c>
      <c r="M595" s="169">
        <v>268.33330000000001</v>
      </c>
      <c r="N595" s="169">
        <v>268.33330000000001</v>
      </c>
      <c r="O595" s="169">
        <v>237.66659999999999</v>
      </c>
      <c r="P595" s="169">
        <v>237.66659999999999</v>
      </c>
      <c r="Q595" s="169">
        <v>229.33330000000001</v>
      </c>
      <c r="R595" s="169">
        <v>229.33330000000001</v>
      </c>
      <c r="S595" s="169">
        <v>229.33330000000001</v>
      </c>
      <c r="T595" s="169">
        <v>229.33330000000001</v>
      </c>
      <c r="U595" s="169">
        <v>229.33330000000001</v>
      </c>
      <c r="V595" s="169">
        <v>116.6666</v>
      </c>
      <c r="AJ595" s="160"/>
    </row>
    <row r="596" spans="1:36" s="32" customFormat="1" ht="15.9" customHeight="1" x14ac:dyDescent="0.3">
      <c r="A596" s="159" t="e">
        <f ca="1">[1]!wwsHide()</f>
        <v>#NAME?</v>
      </c>
      <c r="B596" s="179" t="s">
        <v>12</v>
      </c>
      <c r="C596" s="176">
        <v>300</v>
      </c>
      <c r="D596" s="176">
        <v>300</v>
      </c>
      <c r="E596" s="176">
        <v>290</v>
      </c>
      <c r="F596" s="176">
        <v>290</v>
      </c>
      <c r="G596" s="176">
        <v>290</v>
      </c>
      <c r="H596" s="176">
        <v>285</v>
      </c>
      <c r="I596" s="176">
        <v>285</v>
      </c>
      <c r="J596" s="176">
        <v>285</v>
      </c>
      <c r="K596" s="176">
        <v>268.33330000000001</v>
      </c>
      <c r="L596" s="176">
        <v>268.33330000000001</v>
      </c>
      <c r="M596" s="169">
        <v>268.33330000000001</v>
      </c>
      <c r="N596" s="169">
        <v>268.33330000000001</v>
      </c>
      <c r="O596" s="169">
        <v>251.66659999999999</v>
      </c>
      <c r="P596" s="169">
        <v>251.66659999999999</v>
      </c>
      <c r="Q596" s="169">
        <v>243.33330000000001</v>
      </c>
      <c r="R596" s="169">
        <v>243.33330000000001</v>
      </c>
      <c r="S596" s="169">
        <v>243.33330000000001</v>
      </c>
      <c r="T596" s="169">
        <v>243.33330000000001</v>
      </c>
      <c r="U596" s="169">
        <v>243.33330000000001</v>
      </c>
      <c r="V596" s="169">
        <v>243.33330000000001</v>
      </c>
      <c r="AJ596" s="160"/>
    </row>
    <row r="597" spans="1:36" s="32" customFormat="1" ht="15.9" customHeight="1" x14ac:dyDescent="0.3">
      <c r="A597" s="159" t="e">
        <f ca="1">[1]!wwsHide()</f>
        <v>#NAME?</v>
      </c>
      <c r="B597" s="179" t="s">
        <v>14</v>
      </c>
      <c r="C597" s="176">
        <v>300</v>
      </c>
      <c r="D597" s="176">
        <v>300</v>
      </c>
      <c r="E597" s="176">
        <v>290</v>
      </c>
      <c r="F597" s="176">
        <v>290</v>
      </c>
      <c r="G597" s="176">
        <v>290</v>
      </c>
      <c r="H597" s="176">
        <v>285</v>
      </c>
      <c r="I597" s="176">
        <v>285</v>
      </c>
      <c r="J597" s="176">
        <v>285</v>
      </c>
      <c r="K597" s="176">
        <v>268.33330000000001</v>
      </c>
      <c r="L597" s="176">
        <v>268.33330000000001</v>
      </c>
      <c r="M597" s="169">
        <v>268.33330000000001</v>
      </c>
      <c r="N597" s="169">
        <v>268.33330000000001</v>
      </c>
      <c r="O597" s="169">
        <v>251.66659999999999</v>
      </c>
      <c r="P597" s="169">
        <v>251.66659999999999</v>
      </c>
      <c r="Q597" s="169">
        <v>243.33330000000001</v>
      </c>
      <c r="R597" s="169">
        <v>243.33330000000001</v>
      </c>
      <c r="S597" s="169">
        <v>243.33330000000001</v>
      </c>
      <c r="T597" s="169">
        <v>243.33330000000001</v>
      </c>
      <c r="U597" s="169">
        <v>243.33330000000001</v>
      </c>
      <c r="V597" s="169">
        <v>243.33330000000001</v>
      </c>
      <c r="AJ597" s="160"/>
    </row>
    <row r="598" spans="1:36" s="32" customFormat="1" ht="15.9" customHeight="1" x14ac:dyDescent="0.3">
      <c r="A598" s="159" t="e">
        <f ca="1">[1]!wwsHide()</f>
        <v>#NAME?</v>
      </c>
      <c r="B598" s="179" t="s">
        <v>16</v>
      </c>
      <c r="C598" s="176">
        <v>300</v>
      </c>
      <c r="D598" s="176">
        <v>300</v>
      </c>
      <c r="E598" s="176">
        <v>290</v>
      </c>
      <c r="F598" s="176">
        <v>290</v>
      </c>
      <c r="G598" s="176">
        <v>290</v>
      </c>
      <c r="H598" s="176">
        <v>285</v>
      </c>
      <c r="I598" s="176">
        <v>285</v>
      </c>
      <c r="J598" s="176">
        <v>285</v>
      </c>
      <c r="K598" s="176">
        <v>268.33330000000001</v>
      </c>
      <c r="L598" s="176">
        <v>268.33330000000001</v>
      </c>
      <c r="M598" s="169">
        <v>268.33330000000001</v>
      </c>
      <c r="N598" s="169">
        <v>268.33330000000001</v>
      </c>
      <c r="O598" s="169">
        <v>251.66659999999999</v>
      </c>
      <c r="P598" s="169">
        <v>251.66659999999999</v>
      </c>
      <c r="Q598" s="169">
        <v>243.33330000000001</v>
      </c>
      <c r="R598" s="169">
        <v>243.33330000000001</v>
      </c>
      <c r="S598" s="169">
        <v>243.33330000000001</v>
      </c>
      <c r="T598" s="169">
        <v>243.33330000000001</v>
      </c>
      <c r="U598" s="169">
        <v>243.33330000000001</v>
      </c>
      <c r="V598" s="169">
        <v>243.33330000000001</v>
      </c>
      <c r="AJ598" s="160"/>
    </row>
    <row r="599" spans="1:36" s="32" customFormat="1" ht="15.9" customHeight="1" x14ac:dyDescent="0.3">
      <c r="A599" s="159" t="e">
        <f ca="1">[1]!wwsHide()</f>
        <v>#NAME?</v>
      </c>
      <c r="B599" s="179" t="s">
        <v>172</v>
      </c>
      <c r="C599" s="176">
        <v>300</v>
      </c>
      <c r="D599" s="176">
        <v>300</v>
      </c>
      <c r="E599" s="176">
        <v>290</v>
      </c>
      <c r="F599" s="176">
        <v>290</v>
      </c>
      <c r="G599" s="176">
        <v>290</v>
      </c>
      <c r="H599" s="176">
        <v>285</v>
      </c>
      <c r="I599" s="176">
        <v>285</v>
      </c>
      <c r="J599" s="176">
        <v>285</v>
      </c>
      <c r="K599" s="176">
        <v>268.33330000000001</v>
      </c>
      <c r="L599" s="176">
        <v>268.33330000000001</v>
      </c>
      <c r="M599" s="169">
        <v>268.33330000000001</v>
      </c>
      <c r="N599" s="169">
        <v>268.33330000000001</v>
      </c>
      <c r="O599" s="169">
        <v>251.66659999999999</v>
      </c>
      <c r="P599" s="169">
        <v>251.66659999999999</v>
      </c>
      <c r="Q599" s="169">
        <v>243.33330000000001</v>
      </c>
      <c r="R599" s="169">
        <v>243.33330000000001</v>
      </c>
      <c r="S599" s="169">
        <v>243.33330000000001</v>
      </c>
      <c r="T599" s="169">
        <v>243.33330000000001</v>
      </c>
      <c r="U599" s="169">
        <v>243.33330000000001</v>
      </c>
      <c r="V599" s="169">
        <v>243.33330000000001</v>
      </c>
      <c r="AJ599" s="160"/>
    </row>
    <row r="600" spans="1:36" s="32" customFormat="1" ht="15.9" customHeight="1" x14ac:dyDescent="0.3">
      <c r="A600" s="159" t="e">
        <f ca="1">[1]!wwsHide()</f>
        <v>#NAME?</v>
      </c>
      <c r="B600" s="179" t="s">
        <v>18</v>
      </c>
      <c r="C600" s="176">
        <v>300</v>
      </c>
      <c r="D600" s="176">
        <v>300</v>
      </c>
      <c r="E600" s="176">
        <v>290</v>
      </c>
      <c r="F600" s="176">
        <v>290</v>
      </c>
      <c r="G600" s="176">
        <v>290</v>
      </c>
      <c r="H600" s="176">
        <v>285</v>
      </c>
      <c r="I600" s="176">
        <v>285</v>
      </c>
      <c r="J600" s="176">
        <v>285</v>
      </c>
      <c r="K600" s="176">
        <v>268.33330000000001</v>
      </c>
      <c r="L600" s="176">
        <v>268.33330000000001</v>
      </c>
      <c r="M600" s="169">
        <v>268.33330000000001</v>
      </c>
      <c r="N600" s="169">
        <v>268.33330000000001</v>
      </c>
      <c r="O600" s="169">
        <v>251.66659999999999</v>
      </c>
      <c r="P600" s="169">
        <v>251.66659999999999</v>
      </c>
      <c r="Q600" s="169">
        <v>243.33330000000001</v>
      </c>
      <c r="R600" s="169">
        <v>243.33330000000001</v>
      </c>
      <c r="S600" s="169">
        <v>243.33330000000001</v>
      </c>
      <c r="T600" s="169">
        <v>243.33330000000001</v>
      </c>
      <c r="U600" s="169">
        <v>243.33330000000001</v>
      </c>
      <c r="V600" s="169">
        <v>243.33330000000001</v>
      </c>
      <c r="AJ600" s="160"/>
    </row>
    <row r="601" spans="1:36" s="32" customFormat="1" ht="15.9" customHeight="1" x14ac:dyDescent="0.3">
      <c r="A601" s="159" t="e">
        <f ca="1">[1]!wwsHide()</f>
        <v>#NAME?</v>
      </c>
      <c r="B601" s="179" t="s">
        <v>20</v>
      </c>
      <c r="C601" s="176">
        <v>300</v>
      </c>
      <c r="D601" s="176">
        <v>300</v>
      </c>
      <c r="E601" s="176">
        <v>290</v>
      </c>
      <c r="F601" s="176">
        <v>290</v>
      </c>
      <c r="G601" s="176">
        <v>290</v>
      </c>
      <c r="H601" s="176">
        <v>285</v>
      </c>
      <c r="I601" s="176">
        <v>285</v>
      </c>
      <c r="J601" s="176">
        <v>285</v>
      </c>
      <c r="K601" s="176">
        <v>268.33330000000001</v>
      </c>
      <c r="L601" s="176">
        <v>268.33330000000001</v>
      </c>
      <c r="M601" s="169">
        <v>268.33330000000001</v>
      </c>
      <c r="N601" s="169">
        <v>268.33330000000001</v>
      </c>
      <c r="O601" s="169">
        <v>251.66659999999999</v>
      </c>
      <c r="P601" s="169">
        <v>251.66659999999999</v>
      </c>
      <c r="Q601" s="169">
        <v>243.33330000000001</v>
      </c>
      <c r="R601" s="169">
        <v>243.33330000000001</v>
      </c>
      <c r="S601" s="169">
        <v>243.33330000000001</v>
      </c>
      <c r="T601" s="169">
        <v>243.33330000000001</v>
      </c>
      <c r="U601" s="169">
        <v>243.33330000000001</v>
      </c>
      <c r="V601" s="169">
        <v>243.33330000000001</v>
      </c>
      <c r="AJ601" s="160"/>
    </row>
    <row r="602" spans="1:36" s="32" customFormat="1" ht="15.9" customHeight="1" x14ac:dyDescent="0.3">
      <c r="A602" s="159" t="e">
        <f ca="1">[1]!wwsHide()</f>
        <v>#NAME?</v>
      </c>
      <c r="B602" s="179" t="s">
        <v>22</v>
      </c>
      <c r="C602" s="176">
        <v>300</v>
      </c>
      <c r="D602" s="176">
        <v>300</v>
      </c>
      <c r="E602" s="176">
        <v>290</v>
      </c>
      <c r="F602" s="176">
        <v>290</v>
      </c>
      <c r="G602" s="176">
        <v>290</v>
      </c>
      <c r="H602" s="176">
        <v>285</v>
      </c>
      <c r="I602" s="176">
        <v>285</v>
      </c>
      <c r="J602" s="176">
        <v>285</v>
      </c>
      <c r="K602" s="176">
        <v>268.33330000000001</v>
      </c>
      <c r="L602" s="176">
        <v>268.33330000000001</v>
      </c>
      <c r="M602" s="169">
        <v>268.33330000000001</v>
      </c>
      <c r="N602" s="169">
        <v>268.33330000000001</v>
      </c>
      <c r="O602" s="169">
        <v>251.66659999999999</v>
      </c>
      <c r="P602" s="169">
        <v>251.66659999999999</v>
      </c>
      <c r="Q602" s="169">
        <v>243.33330000000001</v>
      </c>
      <c r="R602" s="169">
        <v>243.33330000000001</v>
      </c>
      <c r="S602" s="169">
        <v>243.33330000000001</v>
      </c>
      <c r="T602" s="169">
        <v>243.33330000000001</v>
      </c>
      <c r="U602" s="169">
        <v>243.33330000000001</v>
      </c>
      <c r="V602" s="169">
        <v>243.33330000000001</v>
      </c>
      <c r="AJ602" s="160"/>
    </row>
    <row r="603" spans="1:36" s="32" customFormat="1" ht="15.9" customHeight="1" x14ac:dyDescent="0.3">
      <c r="A603" s="159" t="e">
        <f ca="1">[1]!wwsHide()</f>
        <v>#NAME?</v>
      </c>
      <c r="B603" s="179" t="s">
        <v>24</v>
      </c>
      <c r="C603" s="176">
        <v>300</v>
      </c>
      <c r="D603" s="176">
        <v>300</v>
      </c>
      <c r="E603" s="176">
        <v>290</v>
      </c>
      <c r="F603" s="176">
        <v>290</v>
      </c>
      <c r="G603" s="176">
        <v>290</v>
      </c>
      <c r="H603" s="176">
        <v>285</v>
      </c>
      <c r="I603" s="176">
        <v>285</v>
      </c>
      <c r="J603" s="176">
        <v>285</v>
      </c>
      <c r="K603" s="176">
        <v>268.33330000000001</v>
      </c>
      <c r="L603" s="176">
        <v>268.33330000000001</v>
      </c>
      <c r="M603" s="169">
        <v>268.33330000000001</v>
      </c>
      <c r="N603" s="169">
        <v>268.33330000000001</v>
      </c>
      <c r="O603" s="169">
        <v>251.66659999999999</v>
      </c>
      <c r="P603" s="169">
        <v>251.66659999999999</v>
      </c>
      <c r="Q603" s="169">
        <v>243.33330000000001</v>
      </c>
      <c r="R603" s="169">
        <v>243.33330000000001</v>
      </c>
      <c r="S603" s="169">
        <v>243.33330000000001</v>
      </c>
      <c r="T603" s="169">
        <v>243.33330000000001</v>
      </c>
      <c r="U603" s="169">
        <v>243.33330000000001</v>
      </c>
      <c r="V603" s="169">
        <v>243.33330000000001</v>
      </c>
      <c r="AJ603" s="160"/>
    </row>
    <row r="604" spans="1:36" s="32" customFormat="1" ht="15.9" customHeight="1" x14ac:dyDescent="0.3">
      <c r="A604" s="159" t="e">
        <f ca="1">[1]!wwsHide()</f>
        <v>#NAME?</v>
      </c>
      <c r="B604" s="179" t="s">
        <v>26</v>
      </c>
      <c r="C604" s="176">
        <v>300</v>
      </c>
      <c r="D604" s="176">
        <v>300</v>
      </c>
      <c r="E604" s="176">
        <v>290</v>
      </c>
      <c r="F604" s="176">
        <v>290</v>
      </c>
      <c r="G604" s="176">
        <v>290</v>
      </c>
      <c r="H604" s="176">
        <v>285</v>
      </c>
      <c r="I604" s="176">
        <v>285</v>
      </c>
      <c r="J604" s="176">
        <v>285</v>
      </c>
      <c r="K604" s="176">
        <v>268.33330000000001</v>
      </c>
      <c r="L604" s="176">
        <v>268.33330000000001</v>
      </c>
      <c r="M604" s="169">
        <v>268.33330000000001</v>
      </c>
      <c r="N604" s="169">
        <v>268.33330000000001</v>
      </c>
      <c r="O604" s="169">
        <v>251.66659999999999</v>
      </c>
      <c r="P604" s="169">
        <v>251.66659999999999</v>
      </c>
      <c r="Q604" s="169">
        <v>243.33330000000001</v>
      </c>
      <c r="R604" s="169">
        <v>243.33330000000001</v>
      </c>
      <c r="S604" s="169">
        <v>243.33330000000001</v>
      </c>
      <c r="T604" s="169">
        <v>243.33330000000001</v>
      </c>
      <c r="U604" s="169">
        <v>243.33330000000001</v>
      </c>
      <c r="V604" s="169">
        <v>243.33330000000001</v>
      </c>
      <c r="AJ604" s="160"/>
    </row>
    <row r="605" spans="1:36" s="32" customFormat="1" ht="15.9" customHeight="1" x14ac:dyDescent="0.3">
      <c r="A605" s="159" t="e">
        <f ca="1">[1]!wwsHide()</f>
        <v>#NAME?</v>
      </c>
      <c r="B605" s="179" t="s">
        <v>28</v>
      </c>
      <c r="C605" s="176">
        <v>300</v>
      </c>
      <c r="D605" s="176">
        <v>300</v>
      </c>
      <c r="E605" s="176">
        <v>290</v>
      </c>
      <c r="F605" s="176">
        <v>290</v>
      </c>
      <c r="G605" s="176">
        <v>290</v>
      </c>
      <c r="H605" s="176">
        <v>285</v>
      </c>
      <c r="I605" s="176">
        <v>285</v>
      </c>
      <c r="J605" s="176">
        <v>285</v>
      </c>
      <c r="K605" s="176">
        <v>268.33330000000001</v>
      </c>
      <c r="L605" s="176">
        <v>268.33330000000001</v>
      </c>
      <c r="M605" s="169">
        <v>268.33330000000001</v>
      </c>
      <c r="N605" s="169">
        <v>268.33330000000001</v>
      </c>
      <c r="O605" s="169">
        <v>237.66659999999999</v>
      </c>
      <c r="P605" s="169">
        <v>237.66659999999999</v>
      </c>
      <c r="Q605" s="169">
        <v>229.33330000000001</v>
      </c>
      <c r="R605" s="169">
        <v>229.33330000000001</v>
      </c>
      <c r="S605" s="169">
        <v>229.33330000000001</v>
      </c>
      <c r="T605" s="169">
        <v>229.33330000000001</v>
      </c>
      <c r="U605" s="169">
        <v>229.33330000000001</v>
      </c>
      <c r="V605" s="169">
        <v>116.6666</v>
      </c>
      <c r="AJ605" s="160"/>
    </row>
    <row r="606" spans="1:36" s="32" customFormat="1" ht="15.9" customHeight="1" x14ac:dyDescent="0.3">
      <c r="A606" s="159" t="e">
        <f ca="1">[1]!wwsHide()</f>
        <v>#NAME?</v>
      </c>
      <c r="B606" s="179" t="s">
        <v>30</v>
      </c>
      <c r="C606" s="176">
        <v>300</v>
      </c>
      <c r="D606" s="176">
        <v>300</v>
      </c>
      <c r="E606" s="176">
        <v>290</v>
      </c>
      <c r="F606" s="176">
        <v>290</v>
      </c>
      <c r="G606" s="176">
        <v>290</v>
      </c>
      <c r="H606" s="176">
        <v>285</v>
      </c>
      <c r="I606" s="176">
        <v>285</v>
      </c>
      <c r="J606" s="176">
        <v>285</v>
      </c>
      <c r="K606" s="176">
        <v>268.33330000000001</v>
      </c>
      <c r="L606" s="176">
        <v>268.33330000000001</v>
      </c>
      <c r="M606" s="169">
        <v>268.33330000000001</v>
      </c>
      <c r="N606" s="169">
        <v>268.33330000000001</v>
      </c>
      <c r="O606" s="169">
        <v>251.66659999999999</v>
      </c>
      <c r="P606" s="169">
        <v>251.66659999999999</v>
      </c>
      <c r="Q606" s="169">
        <v>243.33330000000001</v>
      </c>
      <c r="R606" s="169">
        <v>243.33330000000001</v>
      </c>
      <c r="S606" s="169">
        <v>243.33330000000001</v>
      </c>
      <c r="T606" s="169">
        <v>243.33330000000001</v>
      </c>
      <c r="U606" s="169">
        <v>243.33330000000001</v>
      </c>
      <c r="V606" s="169">
        <v>243.33330000000001</v>
      </c>
      <c r="AJ606" s="160"/>
    </row>
    <row r="607" spans="1:36" s="32" customFormat="1" ht="15.9" customHeight="1" x14ac:dyDescent="0.3">
      <c r="A607" s="159" t="e">
        <f ca="1">[1]!wwsHide()</f>
        <v>#NAME?</v>
      </c>
      <c r="B607" s="179" t="s">
        <v>32</v>
      </c>
      <c r="C607" s="176">
        <v>300</v>
      </c>
      <c r="D607" s="176">
        <v>300</v>
      </c>
      <c r="E607" s="176">
        <v>290</v>
      </c>
      <c r="F607" s="176">
        <v>290</v>
      </c>
      <c r="G607" s="176">
        <v>290</v>
      </c>
      <c r="H607" s="176">
        <v>285</v>
      </c>
      <c r="I607" s="176">
        <v>285</v>
      </c>
      <c r="J607" s="176">
        <v>285</v>
      </c>
      <c r="K607" s="176">
        <v>268.33330000000001</v>
      </c>
      <c r="L607" s="176">
        <v>268.33330000000001</v>
      </c>
      <c r="M607" s="169">
        <v>268.33330000000001</v>
      </c>
      <c r="N607" s="169">
        <v>268.33330000000001</v>
      </c>
      <c r="O607" s="169">
        <v>251.66659999999999</v>
      </c>
      <c r="P607" s="169">
        <v>251.66659999999999</v>
      </c>
      <c r="Q607" s="169">
        <v>243.33330000000001</v>
      </c>
      <c r="R607" s="169">
        <v>243.33330000000001</v>
      </c>
      <c r="S607" s="169">
        <v>243.33330000000001</v>
      </c>
      <c r="T607" s="169">
        <v>243.33330000000001</v>
      </c>
      <c r="U607" s="169">
        <v>243.33330000000001</v>
      </c>
      <c r="V607" s="169">
        <v>243.33330000000001</v>
      </c>
      <c r="AJ607" s="160"/>
    </row>
    <row r="608" spans="1:36" s="32" customFormat="1" ht="15.9" customHeight="1" x14ac:dyDescent="0.3">
      <c r="A608" s="159" t="e">
        <f ca="1">[1]!wwsHide()</f>
        <v>#NAME?</v>
      </c>
      <c r="B608" s="179" t="s">
        <v>34</v>
      </c>
      <c r="C608" s="176">
        <v>300</v>
      </c>
      <c r="D608" s="176">
        <v>300</v>
      </c>
      <c r="E608" s="176">
        <v>290</v>
      </c>
      <c r="F608" s="176">
        <v>290</v>
      </c>
      <c r="G608" s="176">
        <v>290</v>
      </c>
      <c r="H608" s="176">
        <v>285</v>
      </c>
      <c r="I608" s="176">
        <v>285</v>
      </c>
      <c r="J608" s="176">
        <v>285</v>
      </c>
      <c r="K608" s="176">
        <v>268.33330000000001</v>
      </c>
      <c r="L608" s="176">
        <v>268.33330000000001</v>
      </c>
      <c r="M608" s="169">
        <v>268.33330000000001</v>
      </c>
      <c r="N608" s="169">
        <v>268.33330000000001</v>
      </c>
      <c r="O608" s="169">
        <v>251.66659999999999</v>
      </c>
      <c r="P608" s="169">
        <v>251.66659999999999</v>
      </c>
      <c r="Q608" s="169">
        <v>243.33330000000001</v>
      </c>
      <c r="R608" s="169">
        <v>243.33330000000001</v>
      </c>
      <c r="S608" s="169">
        <v>243.33330000000001</v>
      </c>
      <c r="T608" s="169">
        <v>243.33330000000001</v>
      </c>
      <c r="U608" s="169">
        <v>243.33330000000001</v>
      </c>
      <c r="V608" s="169">
        <v>243.33330000000001</v>
      </c>
      <c r="AJ608" s="160"/>
    </row>
    <row r="609" spans="1:36" s="32" customFormat="1" ht="15.9" customHeight="1" x14ac:dyDescent="0.3">
      <c r="A609" s="159" t="e">
        <f ca="1">[1]!wwsHide()</f>
        <v>#NAME?</v>
      </c>
      <c r="B609" s="179" t="s">
        <v>36</v>
      </c>
      <c r="C609" s="176">
        <v>300</v>
      </c>
      <c r="D609" s="176">
        <v>300</v>
      </c>
      <c r="E609" s="176">
        <v>290</v>
      </c>
      <c r="F609" s="176">
        <v>290</v>
      </c>
      <c r="G609" s="176">
        <v>290</v>
      </c>
      <c r="H609" s="176">
        <v>285</v>
      </c>
      <c r="I609" s="176">
        <v>285</v>
      </c>
      <c r="J609" s="176">
        <v>285</v>
      </c>
      <c r="K609" s="176">
        <v>268.33330000000001</v>
      </c>
      <c r="L609" s="176">
        <v>268.33330000000001</v>
      </c>
      <c r="M609" s="169">
        <v>268.33330000000001</v>
      </c>
      <c r="N609" s="169">
        <v>268.33330000000001</v>
      </c>
      <c r="O609" s="169">
        <v>237.66659999999999</v>
      </c>
      <c r="P609" s="169">
        <v>237.66659999999999</v>
      </c>
      <c r="Q609" s="169">
        <v>229.33330000000001</v>
      </c>
      <c r="R609" s="169">
        <v>229.33330000000001</v>
      </c>
      <c r="S609" s="169">
        <v>229.33330000000001</v>
      </c>
      <c r="T609" s="169">
        <v>229.33330000000001</v>
      </c>
      <c r="U609" s="169">
        <v>229.33330000000001</v>
      </c>
      <c r="V609" s="169">
        <v>116.6666</v>
      </c>
      <c r="AJ609" s="160"/>
    </row>
    <row r="610" spans="1:36" s="32" customFormat="1" ht="15.9" customHeight="1" x14ac:dyDescent="0.3">
      <c r="A610" s="159" t="e">
        <f ca="1">[1]!wwsHide()</f>
        <v>#NAME?</v>
      </c>
      <c r="B610" s="179" t="s">
        <v>38</v>
      </c>
      <c r="C610" s="176">
        <v>300</v>
      </c>
      <c r="D610" s="176">
        <v>300</v>
      </c>
      <c r="E610" s="176">
        <v>290</v>
      </c>
      <c r="F610" s="176">
        <v>290</v>
      </c>
      <c r="G610" s="176">
        <v>290</v>
      </c>
      <c r="H610" s="176">
        <v>285</v>
      </c>
      <c r="I610" s="176">
        <v>285</v>
      </c>
      <c r="J610" s="176">
        <v>285</v>
      </c>
      <c r="K610" s="176">
        <v>268.33330000000001</v>
      </c>
      <c r="L610" s="176">
        <v>268.33330000000001</v>
      </c>
      <c r="M610" s="169">
        <v>268.33330000000001</v>
      </c>
      <c r="N610" s="169">
        <v>268.33330000000001</v>
      </c>
      <c r="O610" s="169">
        <v>251.66659999999999</v>
      </c>
      <c r="P610" s="169">
        <v>251.66659999999999</v>
      </c>
      <c r="Q610" s="169">
        <v>243.33330000000001</v>
      </c>
      <c r="R610" s="169">
        <v>243.33330000000001</v>
      </c>
      <c r="S610" s="169">
        <v>243.33330000000001</v>
      </c>
      <c r="T610" s="169">
        <v>243.33330000000001</v>
      </c>
      <c r="U610" s="169">
        <v>243.33330000000001</v>
      </c>
      <c r="V610" s="169">
        <v>243.33330000000001</v>
      </c>
      <c r="AJ610" s="160"/>
    </row>
    <row r="611" spans="1:36" s="32" customFormat="1" ht="15.9" customHeight="1" x14ac:dyDescent="0.3">
      <c r="A611" s="159" t="e">
        <f ca="1">[1]!wwsHide()</f>
        <v>#NAME?</v>
      </c>
      <c r="B611" s="179" t="s">
        <v>40</v>
      </c>
      <c r="C611" s="176">
        <v>300</v>
      </c>
      <c r="D611" s="176">
        <v>300</v>
      </c>
      <c r="E611" s="176">
        <v>290</v>
      </c>
      <c r="F611" s="176">
        <v>290</v>
      </c>
      <c r="G611" s="176">
        <v>290</v>
      </c>
      <c r="H611" s="176">
        <v>285</v>
      </c>
      <c r="I611" s="176">
        <v>285</v>
      </c>
      <c r="J611" s="176">
        <v>285</v>
      </c>
      <c r="K611" s="176">
        <v>268.33330000000001</v>
      </c>
      <c r="L611" s="176">
        <v>268.33330000000001</v>
      </c>
      <c r="M611" s="169">
        <v>268.33330000000001</v>
      </c>
      <c r="N611" s="169">
        <v>268.33330000000001</v>
      </c>
      <c r="O611" s="169">
        <v>251.66659999999999</v>
      </c>
      <c r="P611" s="169">
        <v>251.66659999999999</v>
      </c>
      <c r="Q611" s="169">
        <v>243.33330000000001</v>
      </c>
      <c r="R611" s="169">
        <v>243.33330000000001</v>
      </c>
      <c r="S611" s="169">
        <v>243.33330000000001</v>
      </c>
      <c r="T611" s="169">
        <v>243.33330000000001</v>
      </c>
      <c r="U611" s="169">
        <v>243.33330000000001</v>
      </c>
      <c r="V611" s="169">
        <v>243.33330000000001</v>
      </c>
      <c r="AJ611" s="160"/>
    </row>
    <row r="612" spans="1:36" s="32" customFormat="1" ht="15.9" customHeight="1" x14ac:dyDescent="0.3">
      <c r="A612" s="159" t="e">
        <f ca="1">[1]!wwsHide()</f>
        <v>#NAME?</v>
      </c>
      <c r="B612" s="179" t="s">
        <v>42</v>
      </c>
      <c r="C612" s="176">
        <v>300</v>
      </c>
      <c r="D612" s="176">
        <v>300</v>
      </c>
      <c r="E612" s="176">
        <v>290</v>
      </c>
      <c r="F612" s="176">
        <v>290</v>
      </c>
      <c r="G612" s="176">
        <v>290</v>
      </c>
      <c r="H612" s="176">
        <v>285</v>
      </c>
      <c r="I612" s="176">
        <v>285</v>
      </c>
      <c r="J612" s="176">
        <v>285</v>
      </c>
      <c r="K612" s="176">
        <v>268.33330000000001</v>
      </c>
      <c r="L612" s="176">
        <v>268.33330000000001</v>
      </c>
      <c r="M612" s="169">
        <v>268.33330000000001</v>
      </c>
      <c r="N612" s="169">
        <v>268.33330000000001</v>
      </c>
      <c r="O612" s="169">
        <v>251.66659999999999</v>
      </c>
      <c r="P612" s="169">
        <v>251.66659999999999</v>
      </c>
      <c r="Q612" s="169">
        <v>243.33330000000001</v>
      </c>
      <c r="R612" s="169">
        <v>243.33330000000001</v>
      </c>
      <c r="S612" s="169">
        <v>243.33330000000001</v>
      </c>
      <c r="T612" s="169">
        <v>243.33330000000001</v>
      </c>
      <c r="U612" s="169">
        <v>243.33330000000001</v>
      </c>
      <c r="V612" s="169">
        <v>243.33330000000001</v>
      </c>
      <c r="AJ612" s="160"/>
    </row>
    <row r="613" spans="1:36" ht="15.9" customHeight="1" x14ac:dyDescent="0.3">
      <c r="B613" s="1"/>
      <c r="C613" s="12"/>
      <c r="D613" s="12"/>
      <c r="E613" s="12"/>
      <c r="F613" s="12"/>
      <c r="G613" s="12"/>
      <c r="H613" s="12"/>
      <c r="I613" s="244" t="e" cm="1">
        <f t="array" aca="1" ref="I613" ca="1">wwsSetup("useHTTPS", TRUE)</f>
        <v>#NAME?</v>
      </c>
      <c r="J613" s="12"/>
      <c r="K613" s="12"/>
      <c r="L613" s="12"/>
      <c r="AI613" t="s">
        <v>180</v>
      </c>
    </row>
    <row r="614" spans="1:36" s="51" customFormat="1" ht="15.9" customHeight="1" x14ac:dyDescent="0.3">
      <c r="A614" s="126"/>
    </row>
  </sheetData>
  <mergeCells count="56">
    <mergeCell ref="D151:H151"/>
    <mergeCell ref="L151:P151"/>
    <mergeCell ref="E97:J97"/>
    <mergeCell ref="K97:P97"/>
    <mergeCell ref="Q97:V97"/>
    <mergeCell ref="U138:V138"/>
    <mergeCell ref="U139:V139"/>
    <mergeCell ref="U140:V140"/>
    <mergeCell ref="U141:V141"/>
    <mergeCell ref="AC97:AH97"/>
    <mergeCell ref="E79:F79"/>
    <mergeCell ref="E80:F80"/>
    <mergeCell ref="E81:F81"/>
    <mergeCell ref="E82:F82"/>
    <mergeCell ref="E83:F83"/>
    <mergeCell ref="E84:F84"/>
    <mergeCell ref="E85:F85"/>
    <mergeCell ref="E86:F86"/>
    <mergeCell ref="E87:F87"/>
    <mergeCell ref="E88:F88"/>
    <mergeCell ref="E90:F90"/>
    <mergeCell ref="E91:F91"/>
    <mergeCell ref="E92:F92"/>
    <mergeCell ref="E93:F93"/>
    <mergeCell ref="W97:AB97"/>
    <mergeCell ref="C26:K27"/>
    <mergeCell ref="B13:K13"/>
    <mergeCell ref="B14:K14"/>
    <mergeCell ref="B15:K15"/>
    <mergeCell ref="E89:F89"/>
    <mergeCell ref="C25:D25"/>
    <mergeCell ref="B23:K23"/>
    <mergeCell ref="B29:K29"/>
    <mergeCell ref="C39:K40"/>
    <mergeCell ref="I54:J54"/>
    <mergeCell ref="C54:H54"/>
    <mergeCell ref="C45:K45"/>
    <mergeCell ref="H47:I47"/>
    <mergeCell ref="B75:K75"/>
    <mergeCell ref="B64:K66"/>
    <mergeCell ref="I76:J76"/>
    <mergeCell ref="B3:K3"/>
    <mergeCell ref="B5:K6"/>
    <mergeCell ref="B8:K9"/>
    <mergeCell ref="B11:K12"/>
    <mergeCell ref="B20:K21"/>
    <mergeCell ref="B16:K16"/>
    <mergeCell ref="B17:K17"/>
    <mergeCell ref="B18:K18"/>
    <mergeCell ref="B19:K19"/>
    <mergeCell ref="C76:H76"/>
    <mergeCell ref="B57:K59"/>
    <mergeCell ref="B61:K62"/>
    <mergeCell ref="I70:K70"/>
    <mergeCell ref="I71:K71"/>
    <mergeCell ref="I72:K72"/>
  </mergeCells>
  <dataValidations count="11">
    <dataValidation type="whole" errorStyle="warning" operator="lessThan" allowBlank="1" showInputMessage="1" showErrorMessage="1" error="1 month or more of continuous time loss may affect your continuous service date with the Chicago Fire Department and the firefighters final average salary for pension purposes._x000a_Please contact the Fund for an estimate." sqref="I43" xr:uid="{00000000-0002-0000-0000-000000000000}">
      <formula1>1</formula1>
    </dataValidation>
    <dataValidation allowBlank="1" showInputMessage="1" showErrorMessage="1" prompt="If you have purchased additional service credit with the Fund or have extended periods of time loss or multiple periods of employment with the CFD, please contact the Fund for an estimate." sqref="B35" xr:uid="{00000000-0002-0000-0000-000001000000}"/>
    <dataValidation allowBlank="1" showInputMessage="1" showErrorMessage="1" prompt="Participants must be over age 50 to collect an annuity._x000a__x000a_Firefighters have a mandatory retirement age of 63, however there is no mandadtory retirement age for paramedics." sqref="B34" xr:uid="{00000000-0002-0000-0000-000002000000}"/>
    <dataValidation allowBlank="1" showInputMessage="1" showErrorMessage="1" prompt="Lost time does not include periods:_x000a_ -while on paid medical leave_x000a_ -receiving disability benefits from the Pension board_x000a_ -military leave before 9/11/2001_x000a_ -leaves of absences for the good of the department_x000a_ -other periods as mentioined in the code." sqref="B43" xr:uid="{00000000-0002-0000-0000-000003000000}"/>
    <dataValidation allowBlank="1" showInputMessage="1" showErrorMessage="1" prompt="Enter civil service ranks and promotion dates held in the past 4 years._x000a__x000a_If you were exempt rank anytime in the last 10 years, please contact the Fund for an estimate." sqref="B47" xr:uid="{00000000-0002-0000-0000-000004000000}"/>
    <dataValidation operator="lessThanOrEqual" allowBlank="1" showInputMessage="1" showErrorMessage="1" error="You must be over age 50 to collect an annuity.  If you are under age 50, please contact the fund for other options." sqref="H34" xr:uid="{00000000-0002-0000-0000-000005000000}"/>
    <dataValidation type="date" operator="greaterThan" allowBlank="1" showInputMessage="1" error="Promotion date must be later than the previous rank's promotion date." sqref="H50:H52" xr:uid="{00000000-0002-0000-0000-000006000000}">
      <formula1>H49</formula1>
    </dataValidation>
    <dataValidation type="date" operator="greaterThan" allowBlank="1" showInputMessage="1" error="Promotion date must be later than the previous rank's hire/promotion date." sqref="H49" xr:uid="{00000000-0002-0000-0000-000007000000}">
      <formula1>H48</formula1>
    </dataValidation>
    <dataValidation type="list" allowBlank="1" sqref="C48 C50 C51 C49" xr:uid="{00000000-0002-0000-0000-000008000000}">
      <formula1>$B$200:$B$222</formula1>
    </dataValidation>
    <dataValidation type="list" allowBlank="1" showInputMessage="1" showErrorMessage="1" sqref="C52" xr:uid="{00000000-0002-0000-0000-000009000000}">
      <formula1>$B$200:$B$222</formula1>
    </dataValidation>
    <dataValidation type="whole" errorStyle="warning" operator="lessThan" showInputMessage="1" showErrorMessage="1" error="1 month or more of continuous time loss may affect your continuous service date with the Chicago Fire Department and the firefighters final average salary for pension purposes._x000a_Please contact the Fund for an estimate." sqref="H43" xr:uid="{00000000-0002-0000-0000-00000A000000}">
      <formula1>1</formula1>
    </dataValidation>
  </dataValidations>
  <hyperlinks>
    <hyperlink ref="C25" r:id="rId1" xr:uid="{00000000-0004-0000-0000-000000000000}"/>
  </hyperlinks>
  <pageMargins left="0.7" right="0.7" top="0.75" bottom="0.75" header="0.3" footer="0.3"/>
  <pageSetup orientation="portrait"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rgb="FFFFFF00"/>
  </sheetPr>
  <dimension ref="B1"/>
  <sheetViews>
    <sheetView workbookViewId="0">
      <selection sqref="A1:XFD76"/>
    </sheetView>
  </sheetViews>
  <sheetFormatPr defaultRowHeight="14.4" x14ac:dyDescent="0.3"/>
  <cols>
    <col min="2" max="2" width="13.5546875" style="1" customWidth="1"/>
    <col min="3" max="11" width="10.5546875" customWidth="1"/>
    <col min="12" max="13" width="10.6640625" customWidth="1"/>
    <col min="14" max="14" width="10.5546875" customWidth="1"/>
    <col min="15" max="15" width="10.6640625" customWidth="1"/>
    <col min="16" max="16" width="10.5546875" customWidth="1"/>
    <col min="17" max="19" width="10.6640625" customWidth="1"/>
    <col min="20" max="20" width="10.5546875" customWidth="1"/>
    <col min="21" max="22" width="10.6640625" customWidth="1"/>
  </cols>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tabColor rgb="FFFFFF00"/>
  </sheetPr>
  <dimension ref="B1"/>
  <sheetViews>
    <sheetView workbookViewId="0">
      <selection sqref="A1:XFD76"/>
    </sheetView>
  </sheetViews>
  <sheetFormatPr defaultRowHeight="14.4" x14ac:dyDescent="0.3"/>
  <cols>
    <col min="2" max="2" width="13.5546875" style="1" customWidth="1"/>
    <col min="3" max="11" width="10.5546875" customWidth="1"/>
    <col min="12" max="13" width="10.6640625" customWidth="1"/>
    <col min="14" max="14" width="10.5546875" customWidth="1"/>
    <col min="15" max="15" width="10.6640625" customWidth="1"/>
    <col min="16" max="16" width="10.5546875" customWidth="1"/>
    <col min="17" max="19" width="10.6640625" customWidth="1"/>
    <col min="20" max="20" width="9.6640625" customWidth="1"/>
    <col min="21" max="22" width="10.6640625" customWidth="1"/>
  </cols>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tabColor rgb="FFFFFF00"/>
  </sheetPr>
  <dimension ref="B1"/>
  <sheetViews>
    <sheetView workbookViewId="0">
      <selection sqref="A1:XFD76"/>
    </sheetView>
  </sheetViews>
  <sheetFormatPr defaultRowHeight="14.4" x14ac:dyDescent="0.3"/>
  <cols>
    <col min="2" max="2" width="13.5546875" style="1" customWidth="1"/>
    <col min="3" max="11" width="10.5546875" customWidth="1"/>
    <col min="12" max="13" width="10.6640625" customWidth="1"/>
    <col min="14" max="14" width="10.5546875" customWidth="1"/>
    <col min="15" max="22" width="10.6640625" customWidth="1"/>
  </cols>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tabColor rgb="FFFF0000"/>
    <outlinePr showOutlineSymbols="0"/>
    <pageSetUpPr fitToPage="1"/>
  </sheetPr>
  <dimension ref="B28:R28"/>
  <sheetViews>
    <sheetView showOutlineSymbols="0" zoomScaleNormal="100" workbookViewId="0">
      <selection activeCell="A2" sqref="A2:XFD27"/>
    </sheetView>
  </sheetViews>
  <sheetFormatPr defaultColWidth="9.109375" defaultRowHeight="14.4" outlineLevelRow="1" x14ac:dyDescent="0.3"/>
  <cols>
    <col min="1" max="1" width="1.33203125" style="35" customWidth="1"/>
    <col min="2" max="16384" width="9.109375" style="35"/>
  </cols>
  <sheetData>
    <row r="28" spans="2:18" ht="15" hidden="1" outlineLevel="1" thickBot="1" x14ac:dyDescent="0.35">
      <c r="B28" s="241" t="s">
        <v>164</v>
      </c>
      <c r="C28" s="242"/>
      <c r="D28" s="242"/>
      <c r="E28" s="242"/>
      <c r="F28" s="242"/>
      <c r="G28" s="242"/>
      <c r="H28" s="242"/>
      <c r="I28" s="242"/>
      <c r="J28" s="242"/>
      <c r="K28" s="242"/>
      <c r="L28" s="242"/>
      <c r="M28" s="242"/>
      <c r="N28" s="242"/>
      <c r="O28" s="242"/>
      <c r="P28" s="242"/>
      <c r="Q28" s="242"/>
      <c r="R28" s="243"/>
    </row>
  </sheetData>
  <sheetProtection selectLockedCells="1"/>
  <mergeCells count="1">
    <mergeCell ref="B28:R28"/>
  </mergeCells>
  <pageMargins left="0.7" right="0.7" top="0.75" bottom="0.75" header="0.3" footer="0.3"/>
  <pageSetup scale="6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Button 1">
              <controlPr defaultSize="0" print="0" autoFill="0" autoPict="0" macro="[0]!Assumptions">
                <anchor moveWithCells="1" sizeWithCells="1">
                  <from>
                    <xdr:col>1</xdr:col>
                    <xdr:colOff>0</xdr:colOff>
                    <xdr:row>29</xdr:row>
                    <xdr:rowOff>0</xdr:rowOff>
                  </from>
                  <to>
                    <xdr:col>2</xdr:col>
                    <xdr:colOff>533400</xdr:colOff>
                    <xdr:row>32</xdr:row>
                    <xdr:rowOff>68580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1">
    <tabColor rgb="FFFF0000"/>
    <outlinePr showOutlineSymbols="0"/>
    <pageSetUpPr fitToPage="1"/>
  </sheetPr>
  <dimension ref="B1:N57"/>
  <sheetViews>
    <sheetView showZeros="0" showOutlineSymbols="0" topLeftCell="A14" zoomScaleNormal="100" workbookViewId="0">
      <selection activeCell="A25" sqref="A25:XFD50"/>
    </sheetView>
  </sheetViews>
  <sheetFormatPr defaultColWidth="9.109375" defaultRowHeight="14.4" x14ac:dyDescent="0.3"/>
  <cols>
    <col min="1" max="1" width="3.109375" style="36" customWidth="1"/>
    <col min="2" max="2" width="42.5546875" style="36" bestFit="1" customWidth="1"/>
    <col min="3" max="3" width="10.88671875" style="36" customWidth="1"/>
    <col min="4" max="6" width="9.109375" style="36" customWidth="1"/>
    <col min="7" max="7" width="19.88671875" style="36" bestFit="1" customWidth="1" collapsed="1"/>
    <col min="8" max="8" width="15.109375" style="36" customWidth="1"/>
    <col min="9" max="10" width="6.33203125" style="36" customWidth="1"/>
    <col min="11" max="11" width="7.33203125" style="36" customWidth="1"/>
    <col min="12" max="12" width="10.6640625" style="36" customWidth="1"/>
    <col min="13" max="13" width="9.109375" style="36" customWidth="1"/>
    <col min="14" max="14" width="9.109375" style="36" collapsed="1"/>
    <col min="15" max="16" width="9.109375" style="36"/>
    <col min="17" max="17" width="9.109375" style="36" customWidth="1"/>
    <col min="18" max="18" width="17.5546875" style="36" customWidth="1"/>
    <col min="19" max="19" width="3.109375" style="36" customWidth="1"/>
    <col min="20" max="16384" width="9.109375" style="36"/>
  </cols>
  <sheetData>
    <row r="1" spans="2:8" s="44" customFormat="1" x14ac:dyDescent="0.3">
      <c r="F1" s="44" t="s">
        <v>92</v>
      </c>
      <c r="G1" s="45">
        <f ca="1">DATE(YEAR(H1),MONTH(1),DAY(1))</f>
        <v>43831</v>
      </c>
      <c r="H1" s="45">
        <f ca="1">TODAY()</f>
        <v>43950</v>
      </c>
    </row>
    <row r="2" spans="2:8" s="44" customFormat="1" x14ac:dyDescent="0.3">
      <c r="B2" s="44" t="str">
        <f>FABF!B201</f>
        <v>Paramedic</v>
      </c>
      <c r="F2" s="44" t="s">
        <v>146</v>
      </c>
      <c r="G2" s="45" t="e">
        <f ca="1">DATE(YEAR(FABF!H34)+50,MONTH(FABF!H34),DAY(FABF!H34))</f>
        <v>#NAME?</v>
      </c>
    </row>
    <row r="3" spans="2:8" s="44" customFormat="1" x14ac:dyDescent="0.3">
      <c r="B3" s="44" t="str">
        <f>FABF!B202</f>
        <v>Firefighter</v>
      </c>
      <c r="F3" s="44" t="s">
        <v>147</v>
      </c>
      <c r="G3" s="45" t="e">
        <f ca="1">MAX(G1,G2)</f>
        <v>#NAME?</v>
      </c>
    </row>
    <row r="4" spans="2:8" s="44" customFormat="1" x14ac:dyDescent="0.3">
      <c r="B4" s="44" t="str">
        <f>FABF!B203</f>
        <v>Firefighter-EMT</v>
      </c>
      <c r="G4" s="45"/>
    </row>
    <row r="5" spans="2:8" s="44" customFormat="1" x14ac:dyDescent="0.3">
      <c r="B5" s="44" t="str">
        <f>FABF!B204</f>
        <v>Firefighter-Paramedic</v>
      </c>
      <c r="G5" s="45"/>
    </row>
    <row r="6" spans="2:8" s="44" customFormat="1" x14ac:dyDescent="0.3">
      <c r="B6" s="44" t="str">
        <f>FABF!B205</f>
        <v>Paramedic In Charge</v>
      </c>
      <c r="G6" s="45"/>
    </row>
    <row r="7" spans="2:8" s="44" customFormat="1" x14ac:dyDescent="0.3">
      <c r="B7" s="44" t="str">
        <f>FABF!B206</f>
        <v>Engineer</v>
      </c>
      <c r="G7" s="45"/>
    </row>
    <row r="8" spans="2:8" s="44" customFormat="1" x14ac:dyDescent="0.3">
      <c r="B8" s="44" t="str">
        <f>FABF!B207</f>
        <v>Firefighter (Per Arbitrators Award)</v>
      </c>
      <c r="G8" s="45"/>
    </row>
    <row r="9" spans="2:8" s="44" customFormat="1" x14ac:dyDescent="0.3">
      <c r="B9" s="44" t="str">
        <f>FABF!B208</f>
        <v>Engineer-EMT</v>
      </c>
      <c r="G9" s="45"/>
    </row>
    <row r="10" spans="2:8" s="44" customFormat="1" x14ac:dyDescent="0.3">
      <c r="B10" s="44" t="str">
        <f>FABF!B209</f>
        <v>Firefighter-EMT (Per Arbitrators Award)</v>
      </c>
      <c r="G10" s="45"/>
    </row>
    <row r="11" spans="2:8" s="44" customFormat="1" x14ac:dyDescent="0.3">
      <c r="B11" s="44" t="str">
        <f>FABF!B210</f>
        <v>Engineer-Paramedic</v>
      </c>
      <c r="G11" s="45"/>
    </row>
    <row r="12" spans="2:8" s="44" customFormat="1" x14ac:dyDescent="0.3">
      <c r="B12" s="44" t="str">
        <f>FABF!B211</f>
        <v>Firefighter-Paramedic (Per Arbitrators Award)</v>
      </c>
      <c r="G12" s="45"/>
    </row>
    <row r="13" spans="2:8" s="44" customFormat="1" x14ac:dyDescent="0.3">
      <c r="B13" s="44" t="str">
        <f>FABF!B212</f>
        <v>Lieutenant</v>
      </c>
      <c r="G13" s="45"/>
    </row>
    <row r="14" spans="2:8" s="44" customFormat="1" x14ac:dyDescent="0.3">
      <c r="B14" s="44" t="str">
        <f>FABF!B213</f>
        <v>Lieutenant-EMT</v>
      </c>
      <c r="G14" s="45"/>
    </row>
    <row r="15" spans="2:8" s="44" customFormat="1" x14ac:dyDescent="0.3">
      <c r="B15" s="44" t="str">
        <f>FABF!B214</f>
        <v>Lieutenant-Paramedic</v>
      </c>
      <c r="G15" s="45"/>
    </row>
    <row r="16" spans="2:8" s="44" customFormat="1" x14ac:dyDescent="0.3">
      <c r="B16" s="44" t="str">
        <f>FABF!B215</f>
        <v>Ambulance Commander</v>
      </c>
      <c r="G16" s="45"/>
    </row>
    <row r="17" spans="2:7" s="44" customFormat="1" x14ac:dyDescent="0.3">
      <c r="B17" s="44" t="str">
        <f>FABF!B216</f>
        <v>Captain</v>
      </c>
      <c r="G17" s="45"/>
    </row>
    <row r="18" spans="2:7" s="44" customFormat="1" x14ac:dyDescent="0.3">
      <c r="B18" s="44" t="str">
        <f>FABF!B217</f>
        <v>Captain-EMT</v>
      </c>
      <c r="G18" s="45"/>
    </row>
    <row r="19" spans="2:7" s="44" customFormat="1" x14ac:dyDescent="0.3">
      <c r="B19" s="44" t="str">
        <f>FABF!B218</f>
        <v>Captain-Paramedic</v>
      </c>
      <c r="G19" s="45"/>
    </row>
    <row r="20" spans="2:7" s="44" customFormat="1" x14ac:dyDescent="0.3">
      <c r="B20" s="44" t="str">
        <f>FABF!B219</f>
        <v>Paramedic Field Chief</v>
      </c>
      <c r="G20" s="45"/>
    </row>
    <row r="21" spans="2:7" s="44" customFormat="1" x14ac:dyDescent="0.3">
      <c r="B21" s="44" t="str">
        <f>FABF!B220</f>
        <v>Battalion Chief</v>
      </c>
      <c r="G21" s="45"/>
    </row>
    <row r="22" spans="2:7" s="44" customFormat="1" x14ac:dyDescent="0.3">
      <c r="B22" s="44" t="str">
        <f>FABF!B221</f>
        <v>Battalion Chief-EMT</v>
      </c>
      <c r="G22" s="45"/>
    </row>
    <row r="23" spans="2:7" s="44" customFormat="1" x14ac:dyDescent="0.3">
      <c r="B23" s="44" t="str">
        <f>FABF!B222</f>
        <v>Battalion Chief-Paramedic</v>
      </c>
      <c r="G23" s="45"/>
    </row>
    <row r="24" spans="2:7" x14ac:dyDescent="0.3">
      <c r="G24" s="37"/>
    </row>
    <row r="56" spans="2:2" x14ac:dyDescent="0.3">
      <c r="B56" s="43"/>
    </row>
    <row r="57" spans="2:2" x14ac:dyDescent="0.3">
      <c r="B57" s="43"/>
    </row>
  </sheetData>
  <pageMargins left="0.5" right="0.5" top="0.5" bottom="0.5" header="0" footer="0"/>
  <pageSetup scale="7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Button 2">
              <controlPr defaultSize="0" print="0" autoFill="0" autoPict="0" macro="[0]!Disclaimer">
                <anchor moveWithCells="1" sizeWithCells="1">
                  <from>
                    <xdr:col>1</xdr:col>
                    <xdr:colOff>0</xdr:colOff>
                    <xdr:row>50</xdr:row>
                    <xdr:rowOff>22860</xdr:rowOff>
                  </from>
                  <to>
                    <xdr:col>1</xdr:col>
                    <xdr:colOff>1143000</xdr:colOff>
                    <xdr:row>53</xdr:row>
                    <xdr:rowOff>83820</xdr:rowOff>
                  </to>
                </anchor>
              </controlPr>
            </control>
          </mc:Choice>
        </mc:AlternateContent>
        <mc:AlternateContent xmlns:mc="http://schemas.openxmlformats.org/markup-compatibility/2006">
          <mc:Choice Requires="x14">
            <control shapeId="1027" r:id="rId5" name="Button 3">
              <controlPr defaultSize="0" print="0" autoFill="0" autoPict="0" macro="[0]!_xludf.Calculation">
                <anchor moveWithCells="1" sizeWithCells="1">
                  <from>
                    <xdr:col>1</xdr:col>
                    <xdr:colOff>1440180</xdr:colOff>
                    <xdr:row>50</xdr:row>
                    <xdr:rowOff>22860</xdr:rowOff>
                  </from>
                  <to>
                    <xdr:col>1</xdr:col>
                    <xdr:colOff>2583180</xdr:colOff>
                    <xdr:row>53</xdr:row>
                    <xdr:rowOff>83820</xdr:rowOff>
                  </to>
                </anchor>
              </controlPr>
            </control>
          </mc:Choice>
        </mc:AlternateContent>
        <mc:AlternateContent xmlns:mc="http://schemas.openxmlformats.org/markup-compatibility/2006">
          <mc:Choice Requires="x14">
            <control shapeId="1033" r:id="rId6" name="Button 9">
              <controlPr defaultSize="0" print="0" autoFill="0" autoPict="0" macro="[0]!_xludf.Clear">
                <anchor moveWithCells="1" sizeWithCells="1">
                  <from>
                    <xdr:col>6</xdr:col>
                    <xdr:colOff>68580</xdr:colOff>
                    <xdr:row>50</xdr:row>
                    <xdr:rowOff>38100</xdr:rowOff>
                  </from>
                  <to>
                    <xdr:col>6</xdr:col>
                    <xdr:colOff>1211580</xdr:colOff>
                    <xdr:row>53</xdr:row>
                    <xdr:rowOff>106680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rgb="FFFF0000"/>
    <pageSetUpPr fitToPage="1"/>
  </sheetPr>
  <dimension ref="A1"/>
  <sheetViews>
    <sheetView topLeftCell="A19" zoomScaleNormal="100" workbookViewId="0">
      <selection sqref="A1:XFD24"/>
    </sheetView>
  </sheetViews>
  <sheetFormatPr defaultColWidth="9.109375" defaultRowHeight="14.4" x14ac:dyDescent="0.3"/>
  <cols>
    <col min="1" max="1" width="1.6640625" style="35" customWidth="1"/>
    <col min="2" max="5" width="9.109375" style="35"/>
    <col min="6" max="6" width="13.5546875" style="35" customWidth="1"/>
    <col min="7" max="7" width="9" style="35" customWidth="1"/>
    <col min="8" max="12" width="9.109375" style="35"/>
    <col min="13" max="13" width="5.109375" style="35" customWidth="1"/>
    <col min="14" max="18" width="9.109375" style="35"/>
    <col min="19" max="19" width="1.6640625" style="35" customWidth="1"/>
    <col min="20" max="16384" width="9.109375" style="35"/>
  </cols>
  <sheetData/>
  <sheetProtection selectLockedCells="1"/>
  <pageMargins left="0.7" right="0.7" top="0.75" bottom="0.75" header="0.3" footer="0.3"/>
  <pageSetup scale="6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Button 1">
              <controlPr defaultSize="0" print="0" autoFill="0" autoPict="0" macro="[0]!Disclaimer">
                <anchor moveWithCells="1" sizeWithCells="1">
                  <from>
                    <xdr:col>0</xdr:col>
                    <xdr:colOff>106680</xdr:colOff>
                    <xdr:row>24</xdr:row>
                    <xdr:rowOff>22860</xdr:rowOff>
                  </from>
                  <to>
                    <xdr:col>2</xdr:col>
                    <xdr:colOff>525780</xdr:colOff>
                    <xdr:row>27</xdr:row>
                    <xdr:rowOff>83820</xdr:rowOff>
                  </to>
                </anchor>
              </controlPr>
            </control>
          </mc:Choice>
        </mc:AlternateContent>
        <mc:AlternateContent xmlns:mc="http://schemas.openxmlformats.org/markup-compatibility/2006">
          <mc:Choice Requires="x14">
            <control shapeId="3074" r:id="rId5" name="Button 2">
              <controlPr defaultSize="0" print="0" autoFill="0" autoPict="0" macro="[0]!Assumptions">
                <anchor moveWithCells="1" sizeWithCells="1">
                  <from>
                    <xdr:col>3</xdr:col>
                    <xdr:colOff>297180</xdr:colOff>
                    <xdr:row>24</xdr:row>
                    <xdr:rowOff>38100</xdr:rowOff>
                  </from>
                  <to>
                    <xdr:col>5</xdr:col>
                    <xdr:colOff>220980</xdr:colOff>
                    <xdr:row>27</xdr:row>
                    <xdr:rowOff>106680</xdr:rowOff>
                  </to>
                </anchor>
              </controlPr>
            </control>
          </mc:Choice>
        </mc:AlternateContent>
        <mc:AlternateContent xmlns:mc="http://schemas.openxmlformats.org/markup-compatibility/2006">
          <mc:Choice Requires="x14">
            <control shapeId="3076" r:id="rId6" name="Button 4">
              <controlPr defaultSize="0" print="0" autoFill="0" autoPict="0" macro="[0]!PrintEstimate">
                <anchor moveWithCells="1" sizeWithCells="1">
                  <from>
                    <xdr:col>5</xdr:col>
                    <xdr:colOff>579120</xdr:colOff>
                    <xdr:row>24</xdr:row>
                    <xdr:rowOff>38100</xdr:rowOff>
                  </from>
                  <to>
                    <xdr:col>7</xdr:col>
                    <xdr:colOff>220980</xdr:colOff>
                    <xdr:row>27</xdr:row>
                    <xdr:rowOff>106680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rgb="FF92D050"/>
    <pageSetUpPr fitToPage="1"/>
  </sheetPr>
  <dimension ref="A1"/>
  <sheetViews>
    <sheetView workbookViewId="0">
      <selection sqref="A1:XFD68"/>
    </sheetView>
  </sheetViews>
  <sheetFormatPr defaultRowHeight="14.4" x14ac:dyDescent="0.3"/>
  <cols>
    <col min="1" max="1" width="4.33203125" customWidth="1"/>
    <col min="2" max="4" width="9.109375" customWidth="1"/>
    <col min="5" max="5" width="13.44140625" customWidth="1"/>
    <col min="6" max="7" width="9.44140625" customWidth="1"/>
    <col min="8" max="9" width="9.6640625" customWidth="1"/>
    <col min="10" max="10" width="11.5546875" customWidth="1"/>
    <col min="11" max="11" width="10.6640625" customWidth="1"/>
    <col min="12" max="13" width="9.44140625" customWidth="1"/>
    <col min="14" max="15" width="9.109375" customWidth="1"/>
    <col min="16" max="16" width="11.5546875" customWidth="1"/>
    <col min="17" max="17" width="10.6640625" customWidth="1"/>
    <col min="18" max="19" width="9.44140625" customWidth="1"/>
    <col min="20" max="21" width="9.109375" customWidth="1"/>
    <col min="22" max="22" width="11.5546875" customWidth="1"/>
    <col min="23" max="23" width="10.6640625" customWidth="1"/>
    <col min="24" max="25" width="9.44140625" customWidth="1"/>
    <col min="26" max="26" width="10.5546875" customWidth="1"/>
    <col min="27" max="27" width="10.6640625" customWidth="1"/>
    <col min="28" max="28" width="11.5546875" customWidth="1"/>
    <col min="29" max="29" width="10.6640625" customWidth="1"/>
    <col min="30" max="31" width="9.44140625" customWidth="1"/>
    <col min="32" max="32" width="10.6640625" customWidth="1"/>
    <col min="33" max="33" width="9.6640625" customWidth="1"/>
    <col min="34" max="34" width="11.5546875" customWidth="1"/>
  </cols>
  <sheetData/>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tabColor rgb="FFFF0000"/>
  </sheetPr>
  <dimension ref="O1"/>
  <sheetViews>
    <sheetView workbookViewId="0">
      <selection sqref="A1:XFD46"/>
    </sheetView>
  </sheetViews>
  <sheetFormatPr defaultRowHeight="14.4" x14ac:dyDescent="0.3"/>
  <cols>
    <col min="1" max="1" width="2.5546875" customWidth="1"/>
    <col min="2" max="2" width="2" customWidth="1"/>
    <col min="3" max="3" width="25.33203125" customWidth="1"/>
    <col min="4" max="6" width="9.109375" customWidth="1"/>
    <col min="7" max="7" width="10.6640625" customWidth="1"/>
    <col min="8" max="8" width="9.109375" customWidth="1"/>
    <col min="9" max="9" width="3.6640625" customWidth="1"/>
    <col min="10" max="10" width="2" customWidth="1"/>
    <col min="11" max="11" width="24.33203125" customWidth="1"/>
    <col min="12" max="14" width="9.109375" customWidth="1"/>
    <col min="15" max="15" width="9.109375" style="12" customWidth="1"/>
    <col min="16" max="16" width="9.109375" customWidth="1"/>
    <col min="17" max="17" width="3.6640625" customWidth="1"/>
    <col min="260" max="260" width="24.33203125" bestFit="1" customWidth="1"/>
    <col min="264" max="264" width="0" hidden="1" customWidth="1"/>
    <col min="266" max="266" width="3.6640625" customWidth="1"/>
    <col min="267" max="267" width="25.33203125" bestFit="1" customWidth="1"/>
    <col min="271" max="271" width="0" hidden="1" customWidth="1"/>
    <col min="516" max="516" width="24.33203125" bestFit="1" customWidth="1"/>
    <col min="520" max="520" width="0" hidden="1" customWidth="1"/>
    <col min="522" max="522" width="3.6640625" customWidth="1"/>
    <col min="523" max="523" width="25.33203125" bestFit="1" customWidth="1"/>
    <col min="527" max="527" width="0" hidden="1" customWidth="1"/>
    <col min="772" max="772" width="24.33203125" bestFit="1" customWidth="1"/>
    <col min="776" max="776" width="0" hidden="1" customWidth="1"/>
    <col min="778" max="778" width="3.6640625" customWidth="1"/>
    <col min="779" max="779" width="25.33203125" bestFit="1" customWidth="1"/>
    <col min="783" max="783" width="0" hidden="1" customWidth="1"/>
    <col min="1028" max="1028" width="24.33203125" bestFit="1" customWidth="1"/>
    <col min="1032" max="1032" width="0" hidden="1" customWidth="1"/>
    <col min="1034" max="1034" width="3.6640625" customWidth="1"/>
    <col min="1035" max="1035" width="25.33203125" bestFit="1" customWidth="1"/>
    <col min="1039" max="1039" width="0" hidden="1" customWidth="1"/>
    <col min="1284" max="1284" width="24.33203125" bestFit="1" customWidth="1"/>
    <col min="1288" max="1288" width="0" hidden="1" customWidth="1"/>
    <col min="1290" max="1290" width="3.6640625" customWidth="1"/>
    <col min="1291" max="1291" width="25.33203125" bestFit="1" customWidth="1"/>
    <col min="1295" max="1295" width="0" hidden="1" customWidth="1"/>
    <col min="1540" max="1540" width="24.33203125" bestFit="1" customWidth="1"/>
    <col min="1544" max="1544" width="0" hidden="1" customWidth="1"/>
    <col min="1546" max="1546" width="3.6640625" customWidth="1"/>
    <col min="1547" max="1547" width="25.33203125" bestFit="1" customWidth="1"/>
    <col min="1551" max="1551" width="0" hidden="1" customWidth="1"/>
    <col min="1796" max="1796" width="24.33203125" bestFit="1" customWidth="1"/>
    <col min="1800" max="1800" width="0" hidden="1" customWidth="1"/>
    <col min="1802" max="1802" width="3.6640625" customWidth="1"/>
    <col min="1803" max="1803" width="25.33203125" bestFit="1" customWidth="1"/>
    <col min="1807" max="1807" width="0" hidden="1" customWidth="1"/>
    <col min="2052" max="2052" width="24.33203125" bestFit="1" customWidth="1"/>
    <col min="2056" max="2056" width="0" hidden="1" customWidth="1"/>
    <col min="2058" max="2058" width="3.6640625" customWidth="1"/>
    <col min="2059" max="2059" width="25.33203125" bestFit="1" customWidth="1"/>
    <col min="2063" max="2063" width="0" hidden="1" customWidth="1"/>
    <col min="2308" max="2308" width="24.33203125" bestFit="1" customWidth="1"/>
    <col min="2312" max="2312" width="0" hidden="1" customWidth="1"/>
    <col min="2314" max="2314" width="3.6640625" customWidth="1"/>
    <col min="2315" max="2315" width="25.33203125" bestFit="1" customWidth="1"/>
    <col min="2319" max="2319" width="0" hidden="1" customWidth="1"/>
    <col min="2564" max="2564" width="24.33203125" bestFit="1" customWidth="1"/>
    <col min="2568" max="2568" width="0" hidden="1" customWidth="1"/>
    <col min="2570" max="2570" width="3.6640625" customWidth="1"/>
    <col min="2571" max="2571" width="25.33203125" bestFit="1" customWidth="1"/>
    <col min="2575" max="2575" width="0" hidden="1" customWidth="1"/>
    <col min="2820" max="2820" width="24.33203125" bestFit="1" customWidth="1"/>
    <col min="2824" max="2824" width="0" hidden="1" customWidth="1"/>
    <col min="2826" max="2826" width="3.6640625" customWidth="1"/>
    <col min="2827" max="2827" width="25.33203125" bestFit="1" customWidth="1"/>
    <col min="2831" max="2831" width="0" hidden="1" customWidth="1"/>
    <col min="3076" max="3076" width="24.33203125" bestFit="1" customWidth="1"/>
    <col min="3080" max="3080" width="0" hidden="1" customWidth="1"/>
    <col min="3082" max="3082" width="3.6640625" customWidth="1"/>
    <col min="3083" max="3083" width="25.33203125" bestFit="1" customWidth="1"/>
    <col min="3087" max="3087" width="0" hidden="1" customWidth="1"/>
    <col min="3332" max="3332" width="24.33203125" bestFit="1" customWidth="1"/>
    <col min="3336" max="3336" width="0" hidden="1" customWidth="1"/>
    <col min="3338" max="3338" width="3.6640625" customWidth="1"/>
    <col min="3339" max="3339" width="25.33203125" bestFit="1" customWidth="1"/>
    <col min="3343" max="3343" width="0" hidden="1" customWidth="1"/>
    <col min="3588" max="3588" width="24.33203125" bestFit="1" customWidth="1"/>
    <col min="3592" max="3592" width="0" hidden="1" customWidth="1"/>
    <col min="3594" max="3594" width="3.6640625" customWidth="1"/>
    <col min="3595" max="3595" width="25.33203125" bestFit="1" customWidth="1"/>
    <col min="3599" max="3599" width="0" hidden="1" customWidth="1"/>
    <col min="3844" max="3844" width="24.33203125" bestFit="1" customWidth="1"/>
    <col min="3848" max="3848" width="0" hidden="1" customWidth="1"/>
    <col min="3850" max="3850" width="3.6640625" customWidth="1"/>
    <col min="3851" max="3851" width="25.33203125" bestFit="1" customWidth="1"/>
    <col min="3855" max="3855" width="0" hidden="1" customWidth="1"/>
    <col min="4100" max="4100" width="24.33203125" bestFit="1" customWidth="1"/>
    <col min="4104" max="4104" width="0" hidden="1" customWidth="1"/>
    <col min="4106" max="4106" width="3.6640625" customWidth="1"/>
    <col min="4107" max="4107" width="25.33203125" bestFit="1" customWidth="1"/>
    <col min="4111" max="4111" width="0" hidden="1" customWidth="1"/>
    <col min="4356" max="4356" width="24.33203125" bestFit="1" customWidth="1"/>
    <col min="4360" max="4360" width="0" hidden="1" customWidth="1"/>
    <col min="4362" max="4362" width="3.6640625" customWidth="1"/>
    <col min="4363" max="4363" width="25.33203125" bestFit="1" customWidth="1"/>
    <col min="4367" max="4367" width="0" hidden="1" customWidth="1"/>
    <col min="4612" max="4612" width="24.33203125" bestFit="1" customWidth="1"/>
    <col min="4616" max="4616" width="0" hidden="1" customWidth="1"/>
    <col min="4618" max="4618" width="3.6640625" customWidth="1"/>
    <col min="4619" max="4619" width="25.33203125" bestFit="1" customWidth="1"/>
    <col min="4623" max="4623" width="0" hidden="1" customWidth="1"/>
    <col min="4868" max="4868" width="24.33203125" bestFit="1" customWidth="1"/>
    <col min="4872" max="4872" width="0" hidden="1" customWidth="1"/>
    <col min="4874" max="4874" width="3.6640625" customWidth="1"/>
    <col min="4875" max="4875" width="25.33203125" bestFit="1" customWidth="1"/>
    <col min="4879" max="4879" width="0" hidden="1" customWidth="1"/>
    <col min="5124" max="5124" width="24.33203125" bestFit="1" customWidth="1"/>
    <col min="5128" max="5128" width="0" hidden="1" customWidth="1"/>
    <col min="5130" max="5130" width="3.6640625" customWidth="1"/>
    <col min="5131" max="5131" width="25.33203125" bestFit="1" customWidth="1"/>
    <col min="5135" max="5135" width="0" hidden="1" customWidth="1"/>
    <col min="5380" max="5380" width="24.33203125" bestFit="1" customWidth="1"/>
    <col min="5384" max="5384" width="0" hidden="1" customWidth="1"/>
    <col min="5386" max="5386" width="3.6640625" customWidth="1"/>
    <col min="5387" max="5387" width="25.33203125" bestFit="1" customWidth="1"/>
    <col min="5391" max="5391" width="0" hidden="1" customWidth="1"/>
    <col min="5636" max="5636" width="24.33203125" bestFit="1" customWidth="1"/>
    <col min="5640" max="5640" width="0" hidden="1" customWidth="1"/>
    <col min="5642" max="5642" width="3.6640625" customWidth="1"/>
    <col min="5643" max="5643" width="25.33203125" bestFit="1" customWidth="1"/>
    <col min="5647" max="5647" width="0" hidden="1" customWidth="1"/>
    <col min="5892" max="5892" width="24.33203125" bestFit="1" customWidth="1"/>
    <col min="5896" max="5896" width="0" hidden="1" customWidth="1"/>
    <col min="5898" max="5898" width="3.6640625" customWidth="1"/>
    <col min="5899" max="5899" width="25.33203125" bestFit="1" customWidth="1"/>
    <col min="5903" max="5903" width="0" hidden="1" customWidth="1"/>
    <col min="6148" max="6148" width="24.33203125" bestFit="1" customWidth="1"/>
    <col min="6152" max="6152" width="0" hidden="1" customWidth="1"/>
    <col min="6154" max="6154" width="3.6640625" customWidth="1"/>
    <col min="6155" max="6155" width="25.33203125" bestFit="1" customWidth="1"/>
    <col min="6159" max="6159" width="0" hidden="1" customWidth="1"/>
    <col min="6404" max="6404" width="24.33203125" bestFit="1" customWidth="1"/>
    <col min="6408" max="6408" width="0" hidden="1" customWidth="1"/>
    <col min="6410" max="6410" width="3.6640625" customWidth="1"/>
    <col min="6411" max="6411" width="25.33203125" bestFit="1" customWidth="1"/>
    <col min="6415" max="6415" width="0" hidden="1" customWidth="1"/>
    <col min="6660" max="6660" width="24.33203125" bestFit="1" customWidth="1"/>
    <col min="6664" max="6664" width="0" hidden="1" customWidth="1"/>
    <col min="6666" max="6666" width="3.6640625" customWidth="1"/>
    <col min="6667" max="6667" width="25.33203125" bestFit="1" customWidth="1"/>
    <col min="6671" max="6671" width="0" hidden="1" customWidth="1"/>
    <col min="6916" max="6916" width="24.33203125" bestFit="1" customWidth="1"/>
    <col min="6920" max="6920" width="0" hidden="1" customWidth="1"/>
    <col min="6922" max="6922" width="3.6640625" customWidth="1"/>
    <col min="6923" max="6923" width="25.33203125" bestFit="1" customWidth="1"/>
    <col min="6927" max="6927" width="0" hidden="1" customWidth="1"/>
    <col min="7172" max="7172" width="24.33203125" bestFit="1" customWidth="1"/>
    <col min="7176" max="7176" width="0" hidden="1" customWidth="1"/>
    <col min="7178" max="7178" width="3.6640625" customWidth="1"/>
    <col min="7179" max="7179" width="25.33203125" bestFit="1" customWidth="1"/>
    <col min="7183" max="7183" width="0" hidden="1" customWidth="1"/>
    <col min="7428" max="7428" width="24.33203125" bestFit="1" customWidth="1"/>
    <col min="7432" max="7432" width="0" hidden="1" customWidth="1"/>
    <col min="7434" max="7434" width="3.6640625" customWidth="1"/>
    <col min="7435" max="7435" width="25.33203125" bestFit="1" customWidth="1"/>
    <col min="7439" max="7439" width="0" hidden="1" customWidth="1"/>
    <col min="7684" max="7684" width="24.33203125" bestFit="1" customWidth="1"/>
    <col min="7688" max="7688" width="0" hidden="1" customWidth="1"/>
    <col min="7690" max="7690" width="3.6640625" customWidth="1"/>
    <col min="7691" max="7691" width="25.33203125" bestFit="1" customWidth="1"/>
    <col min="7695" max="7695" width="0" hidden="1" customWidth="1"/>
    <col min="7940" max="7940" width="24.33203125" bestFit="1" customWidth="1"/>
    <col min="7944" max="7944" width="0" hidden="1" customWidth="1"/>
    <col min="7946" max="7946" width="3.6640625" customWidth="1"/>
    <col min="7947" max="7947" width="25.33203125" bestFit="1" customWidth="1"/>
    <col min="7951" max="7951" width="0" hidden="1" customWidth="1"/>
    <col min="8196" max="8196" width="24.33203125" bestFit="1" customWidth="1"/>
    <col min="8200" max="8200" width="0" hidden="1" customWidth="1"/>
    <col min="8202" max="8202" width="3.6640625" customWidth="1"/>
    <col min="8203" max="8203" width="25.33203125" bestFit="1" customWidth="1"/>
    <col min="8207" max="8207" width="0" hidden="1" customWidth="1"/>
    <col min="8452" max="8452" width="24.33203125" bestFit="1" customWidth="1"/>
    <col min="8456" max="8456" width="0" hidden="1" customWidth="1"/>
    <col min="8458" max="8458" width="3.6640625" customWidth="1"/>
    <col min="8459" max="8459" width="25.33203125" bestFit="1" customWidth="1"/>
    <col min="8463" max="8463" width="0" hidden="1" customWidth="1"/>
    <col min="8708" max="8708" width="24.33203125" bestFit="1" customWidth="1"/>
    <col min="8712" max="8712" width="0" hidden="1" customWidth="1"/>
    <col min="8714" max="8714" width="3.6640625" customWidth="1"/>
    <col min="8715" max="8715" width="25.33203125" bestFit="1" customWidth="1"/>
    <col min="8719" max="8719" width="0" hidden="1" customWidth="1"/>
    <col min="8964" max="8964" width="24.33203125" bestFit="1" customWidth="1"/>
    <col min="8968" max="8968" width="0" hidden="1" customWidth="1"/>
    <col min="8970" max="8970" width="3.6640625" customWidth="1"/>
    <col min="8971" max="8971" width="25.33203125" bestFit="1" customWidth="1"/>
    <col min="8975" max="8975" width="0" hidden="1" customWidth="1"/>
    <col min="9220" max="9220" width="24.33203125" bestFit="1" customWidth="1"/>
    <col min="9224" max="9224" width="0" hidden="1" customWidth="1"/>
    <col min="9226" max="9226" width="3.6640625" customWidth="1"/>
    <col min="9227" max="9227" width="25.33203125" bestFit="1" customWidth="1"/>
    <col min="9231" max="9231" width="0" hidden="1" customWidth="1"/>
    <col min="9476" max="9476" width="24.33203125" bestFit="1" customWidth="1"/>
    <col min="9480" max="9480" width="0" hidden="1" customWidth="1"/>
    <col min="9482" max="9482" width="3.6640625" customWidth="1"/>
    <col min="9483" max="9483" width="25.33203125" bestFit="1" customWidth="1"/>
    <col min="9487" max="9487" width="0" hidden="1" customWidth="1"/>
    <col min="9732" max="9732" width="24.33203125" bestFit="1" customWidth="1"/>
    <col min="9736" max="9736" width="0" hidden="1" customWidth="1"/>
    <col min="9738" max="9738" width="3.6640625" customWidth="1"/>
    <col min="9739" max="9739" width="25.33203125" bestFit="1" customWidth="1"/>
    <col min="9743" max="9743" width="0" hidden="1" customWidth="1"/>
    <col min="9988" max="9988" width="24.33203125" bestFit="1" customWidth="1"/>
    <col min="9992" max="9992" width="0" hidden="1" customWidth="1"/>
    <col min="9994" max="9994" width="3.6640625" customWidth="1"/>
    <col min="9995" max="9995" width="25.33203125" bestFit="1" customWidth="1"/>
    <col min="9999" max="9999" width="0" hidden="1" customWidth="1"/>
    <col min="10244" max="10244" width="24.33203125" bestFit="1" customWidth="1"/>
    <col min="10248" max="10248" width="0" hidden="1" customWidth="1"/>
    <col min="10250" max="10250" width="3.6640625" customWidth="1"/>
    <col min="10251" max="10251" width="25.33203125" bestFit="1" customWidth="1"/>
    <col min="10255" max="10255" width="0" hidden="1" customWidth="1"/>
    <col min="10500" max="10500" width="24.33203125" bestFit="1" customWidth="1"/>
    <col min="10504" max="10504" width="0" hidden="1" customWidth="1"/>
    <col min="10506" max="10506" width="3.6640625" customWidth="1"/>
    <col min="10507" max="10507" width="25.33203125" bestFit="1" customWidth="1"/>
    <col min="10511" max="10511" width="0" hidden="1" customWidth="1"/>
    <col min="10756" max="10756" width="24.33203125" bestFit="1" customWidth="1"/>
    <col min="10760" max="10760" width="0" hidden="1" customWidth="1"/>
    <col min="10762" max="10762" width="3.6640625" customWidth="1"/>
    <col min="10763" max="10763" width="25.33203125" bestFit="1" customWidth="1"/>
    <col min="10767" max="10767" width="0" hidden="1" customWidth="1"/>
    <col min="11012" max="11012" width="24.33203125" bestFit="1" customWidth="1"/>
    <col min="11016" max="11016" width="0" hidden="1" customWidth="1"/>
    <col min="11018" max="11018" width="3.6640625" customWidth="1"/>
    <col min="11019" max="11019" width="25.33203125" bestFit="1" customWidth="1"/>
    <col min="11023" max="11023" width="0" hidden="1" customWidth="1"/>
    <col min="11268" max="11268" width="24.33203125" bestFit="1" customWidth="1"/>
    <col min="11272" max="11272" width="0" hidden="1" customWidth="1"/>
    <col min="11274" max="11274" width="3.6640625" customWidth="1"/>
    <col min="11275" max="11275" width="25.33203125" bestFit="1" customWidth="1"/>
    <col min="11279" max="11279" width="0" hidden="1" customWidth="1"/>
    <col min="11524" max="11524" width="24.33203125" bestFit="1" customWidth="1"/>
    <col min="11528" max="11528" width="0" hidden="1" customWidth="1"/>
    <col min="11530" max="11530" width="3.6640625" customWidth="1"/>
    <col min="11531" max="11531" width="25.33203125" bestFit="1" customWidth="1"/>
    <col min="11535" max="11535" width="0" hidden="1" customWidth="1"/>
    <col min="11780" max="11780" width="24.33203125" bestFit="1" customWidth="1"/>
    <col min="11784" max="11784" width="0" hidden="1" customWidth="1"/>
    <col min="11786" max="11786" width="3.6640625" customWidth="1"/>
    <col min="11787" max="11787" width="25.33203125" bestFit="1" customWidth="1"/>
    <col min="11791" max="11791" width="0" hidden="1" customWidth="1"/>
    <col min="12036" max="12036" width="24.33203125" bestFit="1" customWidth="1"/>
    <col min="12040" max="12040" width="0" hidden="1" customWidth="1"/>
    <col min="12042" max="12042" width="3.6640625" customWidth="1"/>
    <col min="12043" max="12043" width="25.33203125" bestFit="1" customWidth="1"/>
    <col min="12047" max="12047" width="0" hidden="1" customWidth="1"/>
    <col min="12292" max="12292" width="24.33203125" bestFit="1" customWidth="1"/>
    <col min="12296" max="12296" width="0" hidden="1" customWidth="1"/>
    <col min="12298" max="12298" width="3.6640625" customWidth="1"/>
    <col min="12299" max="12299" width="25.33203125" bestFit="1" customWidth="1"/>
    <col min="12303" max="12303" width="0" hidden="1" customWidth="1"/>
    <col min="12548" max="12548" width="24.33203125" bestFit="1" customWidth="1"/>
    <col min="12552" max="12552" width="0" hidden="1" customWidth="1"/>
    <col min="12554" max="12554" width="3.6640625" customWidth="1"/>
    <col min="12555" max="12555" width="25.33203125" bestFit="1" customWidth="1"/>
    <col min="12559" max="12559" width="0" hidden="1" customWidth="1"/>
    <col min="12804" max="12804" width="24.33203125" bestFit="1" customWidth="1"/>
    <col min="12808" max="12808" width="0" hidden="1" customWidth="1"/>
    <col min="12810" max="12810" width="3.6640625" customWidth="1"/>
    <col min="12811" max="12811" width="25.33203125" bestFit="1" customWidth="1"/>
    <col min="12815" max="12815" width="0" hidden="1" customWidth="1"/>
    <col min="13060" max="13060" width="24.33203125" bestFit="1" customWidth="1"/>
    <col min="13064" max="13064" width="0" hidden="1" customWidth="1"/>
    <col min="13066" max="13066" width="3.6640625" customWidth="1"/>
    <col min="13067" max="13067" width="25.33203125" bestFit="1" customWidth="1"/>
    <col min="13071" max="13071" width="0" hidden="1" customWidth="1"/>
    <col min="13316" max="13316" width="24.33203125" bestFit="1" customWidth="1"/>
    <col min="13320" max="13320" width="0" hidden="1" customWidth="1"/>
    <col min="13322" max="13322" width="3.6640625" customWidth="1"/>
    <col min="13323" max="13323" width="25.33203125" bestFit="1" customWidth="1"/>
    <col min="13327" max="13327" width="0" hidden="1" customWidth="1"/>
    <col min="13572" max="13572" width="24.33203125" bestFit="1" customWidth="1"/>
    <col min="13576" max="13576" width="0" hidden="1" customWidth="1"/>
    <col min="13578" max="13578" width="3.6640625" customWidth="1"/>
    <col min="13579" max="13579" width="25.33203125" bestFit="1" customWidth="1"/>
    <col min="13583" max="13583" width="0" hidden="1" customWidth="1"/>
    <col min="13828" max="13828" width="24.33203125" bestFit="1" customWidth="1"/>
    <col min="13832" max="13832" width="0" hidden="1" customWidth="1"/>
    <col min="13834" max="13834" width="3.6640625" customWidth="1"/>
    <col min="13835" max="13835" width="25.33203125" bestFit="1" customWidth="1"/>
    <col min="13839" max="13839" width="0" hidden="1" customWidth="1"/>
    <col min="14084" max="14084" width="24.33203125" bestFit="1" customWidth="1"/>
    <col min="14088" max="14088" width="0" hidden="1" customWidth="1"/>
    <col min="14090" max="14090" width="3.6640625" customWidth="1"/>
    <col min="14091" max="14091" width="25.33203125" bestFit="1" customWidth="1"/>
    <col min="14095" max="14095" width="0" hidden="1" customWidth="1"/>
    <col min="14340" max="14340" width="24.33203125" bestFit="1" customWidth="1"/>
    <col min="14344" max="14344" width="0" hidden="1" customWidth="1"/>
    <col min="14346" max="14346" width="3.6640625" customWidth="1"/>
    <col min="14347" max="14347" width="25.33203125" bestFit="1" customWidth="1"/>
    <col min="14351" max="14351" width="0" hidden="1" customWidth="1"/>
    <col min="14596" max="14596" width="24.33203125" bestFit="1" customWidth="1"/>
    <col min="14600" max="14600" width="0" hidden="1" customWidth="1"/>
    <col min="14602" max="14602" width="3.6640625" customWidth="1"/>
    <col min="14603" max="14603" width="25.33203125" bestFit="1" customWidth="1"/>
    <col min="14607" max="14607" width="0" hidden="1" customWidth="1"/>
    <col min="14852" max="14852" width="24.33203125" bestFit="1" customWidth="1"/>
    <col min="14856" max="14856" width="0" hidden="1" customWidth="1"/>
    <col min="14858" max="14858" width="3.6640625" customWidth="1"/>
    <col min="14859" max="14859" width="25.33203125" bestFit="1" customWidth="1"/>
    <col min="14863" max="14863" width="0" hidden="1" customWidth="1"/>
    <col min="15108" max="15108" width="24.33203125" bestFit="1" customWidth="1"/>
    <col min="15112" max="15112" width="0" hidden="1" customWidth="1"/>
    <col min="15114" max="15114" width="3.6640625" customWidth="1"/>
    <col min="15115" max="15115" width="25.33203125" bestFit="1" customWidth="1"/>
    <col min="15119" max="15119" width="0" hidden="1" customWidth="1"/>
    <col min="15364" max="15364" width="24.33203125" bestFit="1" customWidth="1"/>
    <col min="15368" max="15368" width="0" hidden="1" customWidth="1"/>
    <col min="15370" max="15370" width="3.6640625" customWidth="1"/>
    <col min="15371" max="15371" width="25.33203125" bestFit="1" customWidth="1"/>
    <col min="15375" max="15375" width="0" hidden="1" customWidth="1"/>
    <col min="15620" max="15620" width="24.33203125" bestFit="1" customWidth="1"/>
    <col min="15624" max="15624" width="0" hidden="1" customWidth="1"/>
    <col min="15626" max="15626" width="3.6640625" customWidth="1"/>
    <col min="15627" max="15627" width="25.33203125" bestFit="1" customWidth="1"/>
    <col min="15631" max="15631" width="0" hidden="1" customWidth="1"/>
    <col min="15876" max="15876" width="24.33203125" bestFit="1" customWidth="1"/>
    <col min="15880" max="15880" width="0" hidden="1" customWidth="1"/>
    <col min="15882" max="15882" width="3.6640625" customWidth="1"/>
    <col min="15883" max="15883" width="25.33203125" bestFit="1" customWidth="1"/>
    <col min="15887" max="15887" width="0" hidden="1" customWidth="1"/>
    <col min="16132" max="16132" width="24.33203125" bestFit="1" customWidth="1"/>
    <col min="16136" max="16136" width="0" hidden="1" customWidth="1"/>
    <col min="16138" max="16138" width="3.6640625" customWidth="1"/>
    <col min="16139" max="16139" width="25.33203125" bestFit="1" customWidth="1"/>
    <col min="16143" max="16143" width="0" hidden="1" customWidth="1"/>
  </cols>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tabColor rgb="FFFFC000"/>
  </sheetPr>
  <dimension ref="B30:C31"/>
  <sheetViews>
    <sheetView workbookViewId="0">
      <selection sqref="A1:XFD27"/>
    </sheetView>
  </sheetViews>
  <sheetFormatPr defaultRowHeight="14.4" x14ac:dyDescent="0.3"/>
  <cols>
    <col min="1" max="1" width="4.5546875" customWidth="1"/>
    <col min="2" max="2" width="42.5546875" customWidth="1"/>
    <col min="3" max="3" width="11" style="1" customWidth="1"/>
    <col min="4" max="4" width="5.44140625" customWidth="1"/>
  </cols>
  <sheetData>
    <row r="30" spans="2:3" x14ac:dyDescent="0.3">
      <c r="B30" s="3"/>
      <c r="C30" s="3"/>
    </row>
    <row r="31" spans="2:3" x14ac:dyDescent="0.3">
      <c r="B31" s="4"/>
      <c r="C31" s="4"/>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tabColor rgb="FFFFFF00"/>
  </sheetPr>
  <dimension ref="B1"/>
  <sheetViews>
    <sheetView workbookViewId="0">
      <selection sqref="A1:XFD76"/>
    </sheetView>
  </sheetViews>
  <sheetFormatPr defaultRowHeight="14.4" x14ac:dyDescent="0.3"/>
  <cols>
    <col min="2" max="2" width="13.5546875" style="1" customWidth="1"/>
    <col min="3" max="11" width="10.5546875" customWidth="1"/>
    <col min="12" max="13" width="10.6640625" customWidth="1"/>
    <col min="14" max="14" width="10.5546875" customWidth="1"/>
    <col min="15" max="15" width="10.6640625" customWidth="1"/>
    <col min="16" max="16" width="10.5546875" customWidth="1"/>
    <col min="17" max="19" width="10.6640625" customWidth="1"/>
    <col min="20" max="21" width="10.5546875" customWidth="1"/>
    <col min="22" max="22" width="10.6640625" customWidth="1"/>
  </cols>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rgb="FFFFFF00"/>
  </sheetPr>
  <dimension ref="B1"/>
  <sheetViews>
    <sheetView workbookViewId="0">
      <selection sqref="A1:XFD76"/>
    </sheetView>
  </sheetViews>
  <sheetFormatPr defaultRowHeight="14.4" x14ac:dyDescent="0.3"/>
  <cols>
    <col min="2" max="2" width="13.5546875" style="1" customWidth="1"/>
    <col min="3" max="11" width="10.5546875" customWidth="1"/>
    <col min="12" max="13" width="10.6640625" customWidth="1"/>
    <col min="14" max="14" width="10.5546875" customWidth="1"/>
    <col min="15" max="15" width="10.6640625" customWidth="1"/>
    <col min="16" max="16" width="10.5546875" customWidth="1"/>
    <col min="17" max="19" width="10.6640625" customWidth="1"/>
    <col min="20" max="20" width="10.5546875" customWidth="1"/>
    <col min="21" max="22" width="10.6640625" customWidth="1"/>
  </cols>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10</vt:i4>
      </vt:variant>
    </vt:vector>
  </HeadingPairs>
  <TitlesOfParts>
    <vt:vector size="22" baseType="lpstr">
      <vt:lpstr>FABF</vt:lpstr>
      <vt:lpstr>Disclaimer</vt:lpstr>
      <vt:lpstr>Assumptions</vt:lpstr>
      <vt:lpstr>Calculation</vt:lpstr>
      <vt:lpstr>Estimate Program</vt:lpstr>
      <vt:lpstr>53-23</vt:lpstr>
      <vt:lpstr>Ranks</vt:lpstr>
      <vt:lpstr>Step 11 Salaries</vt:lpstr>
      <vt:lpstr>Step 10 Salaries</vt:lpstr>
      <vt:lpstr>Step 9 Salaries</vt:lpstr>
      <vt:lpstr>Step 8 Salaries</vt:lpstr>
      <vt:lpstr>Step 7 Salaries</vt:lpstr>
      <vt:lpstr>assumptionEnd</vt:lpstr>
      <vt:lpstr>assumptionStart</vt:lpstr>
      <vt:lpstr>calculationEnd</vt:lpstr>
      <vt:lpstr>calculationStart</vt:lpstr>
      <vt:lpstr>continuousService</vt:lpstr>
      <vt:lpstr>disclaimerStart</vt:lpstr>
      <vt:lpstr>dobCell</vt:lpstr>
      <vt:lpstr>estimateOnlyMsg</vt:lpstr>
      <vt:lpstr>Calculation!Print_Area</vt:lpstr>
      <vt:lpstr>retirementDateCell</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dc:creator>
  <cp:lastModifiedBy>Marc Torres</cp:lastModifiedBy>
  <cp:lastPrinted>2014-07-30T18:26:12Z</cp:lastPrinted>
  <dcterms:created xsi:type="dcterms:W3CDTF">2013-08-30T15:03:46Z</dcterms:created>
  <dcterms:modified xsi:type="dcterms:W3CDTF">2020-04-29T14:37:54Z</dcterms:modified>
</cp:coreProperties>
</file>